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NETADL01-APP01\Web\PROD\extranet.artc.com.au\docs\eng\signal\tools\"/>
    </mc:Choice>
  </mc:AlternateContent>
  <xr:revisionPtr revIDLastSave="0" documentId="13_ncr:1_{B3B1B917-7E68-4A42-A2EA-DACD9AD1770C}" xr6:coauthVersionLast="47" xr6:coauthVersionMax="47" xr10:uidLastSave="{00000000-0000-0000-0000-000000000000}"/>
  <bookViews>
    <workbookView xWindow="5535" yWindow="1890" windowWidth="21600" windowHeight="11325" tabRatio="395" xr2:uid="{00000000-000D-0000-FFFF-FFFF00000000}"/>
  </bookViews>
  <sheets>
    <sheet name="Rolling calcs" sheetId="1" r:id="rId1"/>
    <sheet name="Calculations" sheetId="2" r:id="rId2"/>
    <sheet name="Variable Gradient Explanation" sheetId="3" r:id="rId3"/>
    <sheet name="Versions" sheetId="5" r:id="rId4"/>
  </sheets>
  <definedNames>
    <definedName name="_xlnm.Print_Area" localSheetId="0">'Rolling calcs'!$A$1:$Q$56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2" i="1" l="1"/>
  <c r="E5" i="2" l="1"/>
  <c r="F5" i="2" l="1"/>
  <c r="F6" i="2"/>
  <c r="F7" i="2"/>
  <c r="F8" i="2"/>
  <c r="E8" i="2"/>
  <c r="E7" i="2"/>
  <c r="E6" i="2"/>
  <c r="M20" i="2" l="1"/>
  <c r="F35" i="1" s="1"/>
  <c r="D14" i="2"/>
  <c r="F10" i="2"/>
  <c r="F9" i="2"/>
  <c r="J7" i="2"/>
  <c r="N9" i="2" l="1"/>
  <c r="M9" i="2" s="1"/>
  <c r="L7" i="2" s="1"/>
  <c r="F11" i="2" s="1"/>
  <c r="N11" i="2"/>
  <c r="M11" i="2" s="1"/>
  <c r="N10" i="2"/>
  <c r="M10" i="2" s="1"/>
  <c r="E18" i="2" l="1"/>
  <c r="F18" i="2"/>
  <c r="H18" i="2"/>
  <c r="G18" i="2"/>
  <c r="E14" i="2"/>
  <c r="F14" i="2" s="1"/>
  <c r="G14" i="2" s="1"/>
  <c r="H14" i="2" s="1"/>
  <c r="E15" i="2" l="1"/>
  <c r="E16" i="2" s="1"/>
  <c r="E17" i="2" s="1"/>
  <c r="F15" i="2" l="1"/>
  <c r="F16" i="2" s="1"/>
  <c r="F17" i="2" l="1"/>
  <c r="G29" i="1" s="1"/>
  <c r="F28" i="1"/>
  <c r="G28" i="1"/>
  <c r="E19" i="2"/>
  <c r="D20" i="2" s="1"/>
  <c r="E20" i="2" s="1"/>
  <c r="E21" i="2"/>
  <c r="G15" i="2"/>
  <c r="G16" i="2" s="1"/>
  <c r="F21" i="2" l="1"/>
  <c r="F29" i="1"/>
  <c r="F19" i="2"/>
  <c r="F20" i="2" s="1"/>
  <c r="G17" i="2"/>
  <c r="H15" i="2"/>
  <c r="H16" i="2" s="1"/>
  <c r="H19" i="2" s="1"/>
  <c r="H17" i="2" l="1"/>
  <c r="G31" i="1" s="1"/>
  <c r="F30" i="1"/>
  <c r="G30" i="1"/>
  <c r="G19" i="2"/>
  <c r="G20" i="2" s="1"/>
  <c r="G21" i="2"/>
  <c r="F31" i="1"/>
  <c r="H21" i="2"/>
  <c r="J19" i="2" l="1"/>
  <c r="H20" i="2"/>
  <c r="J20" i="2" s="1"/>
  <c r="F34" i="1" s="1"/>
  <c r="F36" i="1" l="1"/>
  <c r="F37" i="1" s="1"/>
</calcChain>
</file>

<file path=xl/sharedStrings.xml><?xml version="1.0" encoding="utf-8"?>
<sst xmlns="http://schemas.openxmlformats.org/spreadsheetml/2006/main" count="102" uniqueCount="87">
  <si>
    <t>Enter data in green cells only</t>
  </si>
  <si>
    <t>Grades</t>
  </si>
  <si>
    <t>Track Condition</t>
  </si>
  <si>
    <t>Inputs</t>
  </si>
  <si>
    <t>Initial Speed</t>
  </si>
  <si>
    <t>Length (m)</t>
  </si>
  <si>
    <t>Wagon details</t>
  </si>
  <si>
    <t>Enter Grade 1 - 2</t>
  </si>
  <si>
    <t>Enter Grade 2 - 3</t>
  </si>
  <si>
    <t>Wagon Characteristics</t>
  </si>
  <si>
    <t>Enter Grade 3 - 4</t>
  </si>
  <si>
    <t>Enter Grade 4 - 5</t>
  </si>
  <si>
    <t>Number of Wagons</t>
  </si>
  <si>
    <t>poor</t>
  </si>
  <si>
    <t>good</t>
  </si>
  <si>
    <t>Bearing Type</t>
  </si>
  <si>
    <t>package</t>
  </si>
  <si>
    <t>kph</t>
  </si>
  <si>
    <t>fair</t>
  </si>
  <si>
    <t>Bearing types</t>
  </si>
  <si>
    <t>axlebox</t>
  </si>
  <si>
    <t>journal</t>
  </si>
  <si>
    <t>Speed at the end of each grade</t>
  </si>
  <si>
    <t>Metres</t>
  </si>
  <si>
    <t>m/s</t>
  </si>
  <si>
    <t>kg.m/s</t>
  </si>
  <si>
    <t>Grade 1 - 2</t>
  </si>
  <si>
    <t>Grade 2 - 3</t>
  </si>
  <si>
    <t>Grade 3 - 4</t>
  </si>
  <si>
    <t>Grade 4 - 5</t>
  </si>
  <si>
    <t>Grade</t>
  </si>
  <si>
    <t>Length</t>
  </si>
  <si>
    <t>Rollingstock Resistance.</t>
  </si>
  <si>
    <t>Grade 1</t>
  </si>
  <si>
    <t>Grade 2</t>
  </si>
  <si>
    <t>Track</t>
  </si>
  <si>
    <t>Bearings</t>
  </si>
  <si>
    <t>Grade 3</t>
  </si>
  <si>
    <t>Grade 4</t>
  </si>
  <si>
    <t>Brg Type</t>
  </si>
  <si>
    <t>% Grade</t>
  </si>
  <si>
    <t>Kg/axle</t>
  </si>
  <si>
    <t>R Factor</t>
  </si>
  <si>
    <t>Mass of rake</t>
  </si>
  <si>
    <t>Kg</t>
  </si>
  <si>
    <t>Number of axles</t>
  </si>
  <si>
    <t>Rollingstock Resistance</t>
  </si>
  <si>
    <r>
      <t>V</t>
    </r>
    <r>
      <rPr>
        <sz val="10"/>
        <rFont val="Arial"/>
        <family val="2"/>
      </rPr>
      <t>²</t>
    </r>
  </si>
  <si>
    <t>V</t>
  </si>
  <si>
    <t>at the end of each grade</t>
  </si>
  <si>
    <t>a</t>
  </si>
  <si>
    <t>t</t>
  </si>
  <si>
    <t>s</t>
  </si>
  <si>
    <t>Available track</t>
  </si>
  <si>
    <t>m</t>
  </si>
  <si>
    <t>Momentum</t>
  </si>
  <si>
    <t>Initial Speed (kph)</t>
  </si>
  <si>
    <t>Mass of wagon (tonnes)</t>
  </si>
  <si>
    <t xml:space="preserve">kph </t>
  </si>
  <si>
    <t>Time taken to stop (Mins)</t>
  </si>
  <si>
    <t>Time taken to stop (Sec)</t>
  </si>
  <si>
    <t>RESULTS</t>
  </si>
  <si>
    <t>Grade length</t>
  </si>
  <si>
    <t>Total distance travelled (m)</t>
  </si>
  <si>
    <t>Total distance available (m)</t>
  </si>
  <si>
    <t>Inputs required</t>
  </si>
  <si>
    <t>Track Description</t>
  </si>
  <si>
    <t>Date</t>
  </si>
  <si>
    <t>ARTC ID No.</t>
  </si>
  <si>
    <t>Organisation</t>
  </si>
  <si>
    <t>Checked by:</t>
  </si>
  <si>
    <t>Independent Review by:</t>
  </si>
  <si>
    <t>Email Address</t>
  </si>
  <si>
    <t>Prepared by:</t>
  </si>
  <si>
    <r>
      <t xml:space="preserve">Enter grades as a ratio e.g. for </t>
    </r>
    <r>
      <rPr>
        <b/>
        <sz val="10"/>
        <rFont val="Arial"/>
        <family val="2"/>
      </rPr>
      <t>1:250</t>
    </r>
    <r>
      <rPr>
        <sz val="10"/>
        <rFont val="Arial"/>
        <family val="2"/>
      </rPr>
      <t xml:space="preserve">, enter </t>
    </r>
    <r>
      <rPr>
        <b/>
        <sz val="10"/>
        <rFont val="Arial"/>
        <family val="2"/>
      </rPr>
      <t>250</t>
    </r>
    <r>
      <rPr>
        <sz val="10"/>
        <rFont val="Arial"/>
        <family val="2"/>
      </rPr>
      <t xml:space="preserve">
Use </t>
    </r>
    <r>
      <rPr>
        <b/>
        <sz val="12"/>
        <rFont val="Arial"/>
        <family val="2"/>
      </rPr>
      <t>+</t>
    </r>
    <r>
      <rPr>
        <sz val="10"/>
        <rFont val="Arial"/>
        <family val="2"/>
      </rPr>
      <t xml:space="preserve"> for downhill grades in the direction of travel. 
Use</t>
    </r>
    <r>
      <rPr>
        <b/>
        <sz val="12"/>
        <rFont val="Arial"/>
        <family val="2"/>
      </rPr>
      <t xml:space="preserve"> - </t>
    </r>
    <r>
      <rPr>
        <sz val="10"/>
        <rFont val="Arial"/>
        <family val="2"/>
      </rPr>
      <t xml:space="preserve">for uphill grades in the direction of travel.
Use </t>
    </r>
    <r>
      <rPr>
        <b/>
        <sz val="10"/>
        <rFont val="Arial"/>
        <family val="2"/>
      </rPr>
      <t>100000</t>
    </r>
    <r>
      <rPr>
        <sz val="10"/>
        <rFont val="Arial"/>
        <family val="2"/>
      </rPr>
      <t xml:space="preserve"> for level grades
</t>
    </r>
    <r>
      <rPr>
        <i/>
        <sz val="10"/>
        <rFont val="Arial"/>
        <family val="2"/>
      </rPr>
      <t xml:space="preserve">Note: First grade must be </t>
    </r>
    <r>
      <rPr>
        <b/>
        <i/>
        <sz val="12"/>
        <rFont val="Arial"/>
        <family val="2"/>
      </rPr>
      <t>+</t>
    </r>
    <r>
      <rPr>
        <i/>
        <sz val="10"/>
        <rFont val="Arial"/>
        <family val="2"/>
      </rPr>
      <t xml:space="preserve">, subsequent grades can be </t>
    </r>
    <r>
      <rPr>
        <b/>
        <i/>
        <sz val="12"/>
        <rFont val="Arial"/>
        <family val="2"/>
      </rPr>
      <t>+</t>
    </r>
    <r>
      <rPr>
        <i/>
        <sz val="10"/>
        <rFont val="Arial"/>
        <family val="2"/>
      </rPr>
      <t xml:space="preserve"> or </t>
    </r>
    <r>
      <rPr>
        <b/>
        <i/>
        <sz val="12"/>
        <rFont val="Arial"/>
        <family val="2"/>
      </rPr>
      <t>-</t>
    </r>
  </si>
  <si>
    <r>
      <t xml:space="preserve">Enter each grade length in </t>
    </r>
    <r>
      <rPr>
        <b/>
        <sz val="10"/>
        <rFont val="Arial"/>
        <family val="2"/>
      </rPr>
      <t>metres</t>
    </r>
  </si>
  <si>
    <r>
      <rPr>
        <b/>
        <sz val="10"/>
        <rFont val="Arial"/>
        <family val="2"/>
      </rPr>
      <t>Good</t>
    </r>
    <r>
      <rPr>
        <sz val="10"/>
        <rFont val="Arial"/>
        <family val="2"/>
      </rPr>
      <t xml:space="preserve"> = straight geometry, clean rails, good gauge
</t>
    </r>
    <r>
      <rPr>
        <b/>
        <sz val="10"/>
        <rFont val="Arial"/>
        <family val="2"/>
      </rPr>
      <t>Fair</t>
    </r>
    <r>
      <rPr>
        <sz val="10"/>
        <rFont val="Arial"/>
        <family val="2"/>
      </rPr>
      <t xml:space="preserve"> = reasonable alignment and gauge, rusty rails
</t>
    </r>
    <r>
      <rPr>
        <b/>
        <sz val="10"/>
        <rFont val="Arial"/>
        <family val="2"/>
      </rPr>
      <t>Poor</t>
    </r>
    <r>
      <rPr>
        <sz val="10"/>
        <rFont val="Arial"/>
        <family val="2"/>
      </rPr>
      <t xml:space="preserve"> = poor geometry and gauge, rusty rails, joints</t>
    </r>
  </si>
  <si>
    <r>
      <t xml:space="preserve">Speed in </t>
    </r>
    <r>
      <rPr>
        <b/>
        <sz val="10"/>
        <rFont val="Arial"/>
        <family val="2"/>
      </rPr>
      <t>kph</t>
    </r>
    <r>
      <rPr>
        <sz val="10"/>
        <rFont val="Arial"/>
        <family val="2"/>
      </rPr>
      <t xml:space="preserve"> if loose shunted, </t>
    </r>
    <r>
      <rPr>
        <b/>
        <sz val="10"/>
        <rFont val="Arial"/>
        <family val="2"/>
      </rPr>
      <t>zero</t>
    </r>
    <r>
      <rPr>
        <sz val="10"/>
        <rFont val="Arial"/>
        <family val="2"/>
      </rPr>
      <t xml:space="preserve"> if stationary.</t>
    </r>
  </si>
  <si>
    <r>
      <rPr>
        <b/>
        <sz val="10"/>
        <rFont val="Arial"/>
        <family val="2"/>
      </rPr>
      <t>Package</t>
    </r>
    <r>
      <rPr>
        <sz val="10"/>
        <rFont val="Arial"/>
        <family val="2"/>
      </rPr>
      <t xml:space="preserve"> (If in doubt, assume package)
</t>
    </r>
    <r>
      <rPr>
        <b/>
        <sz val="10"/>
        <rFont val="Arial"/>
        <family val="2"/>
      </rPr>
      <t>Axlebox
Journal</t>
    </r>
  </si>
  <si>
    <t>Version 1.0 December 2016</t>
  </si>
  <si>
    <r>
      <t xml:space="preserve">Enter average </t>
    </r>
    <r>
      <rPr>
        <b/>
        <sz val="10"/>
        <rFont val="Arial"/>
        <family val="2"/>
      </rPr>
      <t xml:space="preserve">mass </t>
    </r>
    <r>
      <rPr>
        <sz val="10"/>
        <rFont val="Arial"/>
        <family val="2"/>
      </rPr>
      <t>and</t>
    </r>
    <r>
      <rPr>
        <b/>
        <sz val="10"/>
        <rFont val="Arial"/>
        <family val="2"/>
      </rPr>
      <t xml:space="preserve"> bearing type </t>
    </r>
    <r>
      <rPr>
        <sz val="10"/>
        <rFont val="Arial"/>
        <family val="2"/>
      </rPr>
      <t xml:space="preserve">only.  </t>
    </r>
  </si>
  <si>
    <r>
      <rPr>
        <b/>
        <sz val="10"/>
        <rFont val="Arial"/>
        <family val="2"/>
      </rPr>
      <t>Yellow</t>
    </r>
    <r>
      <rPr>
        <sz val="10"/>
        <rFont val="Arial"/>
        <family val="2"/>
      </rPr>
      <t xml:space="preserve"> indicates stopped</t>
    </r>
  </si>
  <si>
    <r>
      <rPr>
        <b/>
        <sz val="10"/>
        <rFont val="Arial"/>
        <family val="2"/>
      </rPr>
      <t>Orange</t>
    </r>
    <r>
      <rPr>
        <sz val="10"/>
        <rFont val="Arial"/>
        <family val="2"/>
      </rPr>
      <t xml:space="preserve"> indicates moving.</t>
    </r>
  </si>
  <si>
    <t>Key:</t>
  </si>
  <si>
    <t>Run-a-Way Wagon Calculator Explanation</t>
  </si>
  <si>
    <t xml:space="preserve">  ESI0605T-01  Calculation of Wagon Rolling on Multiple Grades</t>
  </si>
  <si>
    <t>RUN-A-WAY WAGON CALCULATOR   -  VERSION HISTORY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</si>
</sst>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0_ ;[Red]\-0.00\ "/>
    <numFmt numFmtId="165" formatCode="#,##0.00_ ;[Red]\-#,##0.00\ "/>
    <numFmt numFmtId="166" formatCode="0.00000_ ;[Red]\-0.00000\ "/>
    <numFmt numFmtId="167" formatCode="0.00000%"/>
    <numFmt numFmtId="168" formatCode="0.0000_ ;[Red]\-0.0000\ "/>
    <numFmt numFmtId="169" formatCode="0.000%"/>
    <numFmt numFmtId="170" formatCode="0.0"/>
    <numFmt numFmtId="171" formatCode="0.000"/>
  </numFmts>
  <fonts count="18" x14ac:knownFonts="1">
    <font>
      <sz val="10"/>
      <name val="Arial"/>
    </font>
    <font>
      <b/>
      <sz val="14"/>
      <name val="Arial"/>
      <family val="2"/>
    </font>
    <font>
      <b/>
      <sz val="12"/>
      <name val="Arial"/>
      <family val="2"/>
    </font>
    <font>
      <b/>
      <sz val="10"/>
      <name val="Arial"/>
      <family val="2"/>
    </font>
    <font>
      <sz val="10"/>
      <color indexed="10"/>
      <name val="Arial"/>
      <family val="2"/>
    </font>
    <font>
      <sz val="10"/>
      <name val="Arial"/>
      <family val="2"/>
    </font>
    <font>
      <sz val="8"/>
      <name val="Arial"/>
      <family val="2"/>
    </font>
    <font>
      <b/>
      <sz val="11"/>
      <name val="Arial"/>
      <family val="2"/>
    </font>
    <font>
      <i/>
      <sz val="10"/>
      <name val="Arial"/>
      <family val="2"/>
    </font>
    <font>
      <sz val="10"/>
      <color rgb="FFFF0000"/>
      <name val="Arial"/>
      <family val="2"/>
    </font>
    <font>
      <sz val="10"/>
      <color rgb="FF0070C0"/>
      <name val="Arial"/>
      <family val="2"/>
    </font>
    <font>
      <b/>
      <i/>
      <sz val="10"/>
      <name val="Arial"/>
      <family val="2"/>
    </font>
    <font>
      <b/>
      <i/>
      <sz val="12"/>
      <name val="Arial"/>
      <family val="2"/>
    </font>
    <font>
      <sz val="12"/>
      <name val="Arial"/>
      <family val="2"/>
    </font>
    <font>
      <sz val="12"/>
      <name val="Times New Roman"/>
    </font>
    <font>
      <b/>
      <sz val="18"/>
      <name val="Times New Roman"/>
      <family val="1"/>
    </font>
    <font>
      <b/>
      <sz val="24"/>
      <name val="Times New Roman"/>
      <family val="1"/>
    </font>
    <font>
      <sz val="12"/>
      <name val="Times New Roman"/>
      <family val="1"/>
    </font>
  </fonts>
  <fills count="9">
    <fill>
      <patternFill patternType="none"/>
    </fill>
    <fill>
      <patternFill patternType="gray125"/>
    </fill>
    <fill>
      <patternFill patternType="solid">
        <fgColor theme="3" tint="0.39997558519241921"/>
        <bgColor indexed="64"/>
      </patternFill>
    </fill>
    <fill>
      <patternFill patternType="solid">
        <fgColor theme="4" tint="0.79998168889431442"/>
        <bgColor indexed="64"/>
      </patternFill>
    </fill>
    <fill>
      <patternFill patternType="solid">
        <fgColor rgb="FF92D050"/>
        <bgColor indexed="64"/>
      </patternFill>
    </fill>
    <fill>
      <patternFill patternType="solid">
        <fgColor theme="4" tint="0.39997558519241921"/>
        <bgColor indexed="64"/>
      </patternFill>
    </fill>
    <fill>
      <patternFill patternType="solid">
        <fgColor rgb="FFFFC000"/>
        <bgColor indexed="64"/>
      </patternFill>
    </fill>
    <fill>
      <patternFill patternType="solid">
        <fgColor rgb="FFFFFF00"/>
        <bgColor indexed="64"/>
      </patternFill>
    </fill>
    <fill>
      <patternFill patternType="solid">
        <fgColor theme="4" tint="0.59999389629810485"/>
        <bgColor indexed="64"/>
      </patternFill>
    </fill>
  </fills>
  <borders count="69">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double">
        <color auto="1"/>
      </bottom>
      <diagonal/>
    </border>
    <border>
      <left style="thin">
        <color indexed="64"/>
      </left>
      <right style="medium">
        <color auto="1"/>
      </right>
      <top/>
      <bottom style="thin">
        <color indexed="64"/>
      </bottom>
      <diagonal/>
    </border>
    <border>
      <left/>
      <right/>
      <top/>
      <bottom style="medium">
        <color auto="1"/>
      </bottom>
      <diagonal/>
    </border>
    <border>
      <left style="medium">
        <color indexed="64"/>
      </left>
      <right/>
      <top/>
      <bottom style="medium">
        <color auto="1"/>
      </bottom>
      <diagonal/>
    </border>
    <border>
      <left/>
      <right style="thin">
        <color indexed="64"/>
      </right>
      <top/>
      <bottom style="medium">
        <color auto="1"/>
      </bottom>
      <diagonal/>
    </border>
    <border>
      <left/>
      <right/>
      <top style="double">
        <color auto="1"/>
      </top>
      <bottom/>
      <diagonal/>
    </border>
    <border>
      <left style="thin">
        <color indexed="64"/>
      </left>
      <right style="thin">
        <color indexed="64"/>
      </right>
      <top style="double">
        <color auto="1"/>
      </top>
      <bottom style="thin">
        <color indexed="64"/>
      </bottom>
      <diagonal/>
    </border>
    <border>
      <left style="medium">
        <color auto="1"/>
      </left>
      <right/>
      <top style="double">
        <color auto="1"/>
      </top>
      <bottom/>
      <diagonal/>
    </border>
    <border>
      <left/>
      <right style="thin">
        <color indexed="64"/>
      </right>
      <top style="double">
        <color auto="1"/>
      </top>
      <bottom/>
      <diagonal/>
    </border>
    <border>
      <left style="medium">
        <color indexed="64"/>
      </left>
      <right style="thin">
        <color indexed="64"/>
      </right>
      <top style="medium">
        <color indexed="64"/>
      </top>
      <bottom style="thin">
        <color indexed="64"/>
      </bottom>
      <diagonal/>
    </border>
    <border>
      <left/>
      <right style="medium">
        <color auto="1"/>
      </right>
      <top/>
      <bottom style="medium">
        <color auto="1"/>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style="thin">
        <color indexed="64"/>
      </left>
      <right style="thin">
        <color indexed="64"/>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top/>
      <bottom style="double">
        <color indexed="64"/>
      </bottom>
      <diagonal/>
    </border>
    <border>
      <left/>
      <right style="double">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double">
        <color indexed="64"/>
      </bottom>
      <diagonal/>
    </border>
    <border>
      <left/>
      <right style="thin">
        <color indexed="64"/>
      </right>
      <top style="double">
        <color auto="1"/>
      </top>
      <bottom style="thin">
        <color indexed="64"/>
      </bottom>
      <diagonal/>
    </border>
    <border>
      <left/>
      <right/>
      <top style="double">
        <color indexed="64"/>
      </top>
      <bottom style="thin">
        <color indexed="64"/>
      </bottom>
      <diagonal/>
    </border>
    <border>
      <left style="double">
        <color indexed="64"/>
      </left>
      <right style="double">
        <color indexed="64"/>
      </right>
      <top/>
      <bottom/>
      <diagonal/>
    </border>
  </borders>
  <cellStyleXfs count="3">
    <xf numFmtId="0" fontId="0" fillId="0" borderId="0"/>
    <xf numFmtId="0" fontId="14" fillId="0" borderId="0"/>
    <xf numFmtId="0" fontId="14" fillId="0" borderId="0"/>
  </cellStyleXfs>
  <cellXfs count="193">
    <xf numFmtId="0" fontId="0" fillId="0" borderId="0" xfId="0"/>
    <xf numFmtId="0" fontId="3" fillId="0" borderId="0" xfId="0" applyFont="1"/>
    <xf numFmtId="0" fontId="0" fillId="0" borderId="0" xfId="0" applyFill="1"/>
    <xf numFmtId="0" fontId="0" fillId="0" borderId="6" xfId="0" applyBorder="1"/>
    <xf numFmtId="0" fontId="0" fillId="0" borderId="7" xfId="0" applyBorder="1"/>
    <xf numFmtId="0" fontId="0" fillId="0" borderId="8" xfId="0" applyBorder="1"/>
    <xf numFmtId="0" fontId="0" fillId="0" borderId="0" xfId="0" applyBorder="1"/>
    <xf numFmtId="0" fontId="0" fillId="0" borderId="9" xfId="0" applyBorder="1"/>
    <xf numFmtId="0" fontId="4" fillId="0" borderId="0" xfId="0" applyFont="1"/>
    <xf numFmtId="0" fontId="3" fillId="0" borderId="0" xfId="0" applyFont="1" applyFill="1"/>
    <xf numFmtId="0" fontId="0" fillId="0" borderId="0" xfId="0" applyAlignment="1">
      <alignment horizontal="right"/>
    </xf>
    <xf numFmtId="165" fontId="0" fillId="0" borderId="0" xfId="0" applyNumberFormat="1"/>
    <xf numFmtId="164" fontId="0" fillId="0" borderId="0" xfId="0" applyNumberFormat="1"/>
    <xf numFmtId="0" fontId="0" fillId="0" borderId="4" xfId="0" applyBorder="1"/>
    <xf numFmtId="0" fontId="0" fillId="0" borderId="4" xfId="0" applyFill="1" applyBorder="1"/>
    <xf numFmtId="164" fontId="0" fillId="0" borderId="0" xfId="0" applyNumberFormat="1" applyFill="1"/>
    <xf numFmtId="0" fontId="0" fillId="0" borderId="0" xfId="0" applyFill="1" applyBorder="1"/>
    <xf numFmtId="166" fontId="0" fillId="0" borderId="0" xfId="0" applyNumberFormat="1"/>
    <xf numFmtId="167" fontId="0" fillId="0" borderId="0" xfId="0" applyNumberFormat="1"/>
    <xf numFmtId="169" fontId="0" fillId="0" borderId="4" xfId="0" applyNumberFormat="1" applyBorder="1"/>
    <xf numFmtId="169" fontId="0" fillId="0" borderId="0" xfId="0" applyNumberFormat="1"/>
    <xf numFmtId="170" fontId="0" fillId="0" borderId="4" xfId="0" applyNumberFormat="1" applyFill="1" applyBorder="1"/>
    <xf numFmtId="0" fontId="0" fillId="0" borderId="5" xfId="0" applyBorder="1"/>
    <xf numFmtId="0" fontId="1" fillId="0" borderId="0" xfId="0" applyFont="1" applyBorder="1"/>
    <xf numFmtId="0" fontId="6" fillId="0" borderId="0" xfId="0" applyFont="1" applyBorder="1"/>
    <xf numFmtId="0" fontId="3" fillId="0" borderId="0" xfId="0" applyFont="1" applyBorder="1"/>
    <xf numFmtId="0" fontId="1" fillId="0" borderId="0" xfId="0" applyFont="1" applyFill="1" applyBorder="1" applyAlignment="1">
      <alignment horizontal="center" vertical="center" wrapText="1"/>
    </xf>
    <xf numFmtId="0" fontId="0" fillId="0" borderId="0" xfId="0" applyFill="1" applyBorder="1" applyAlignment="1">
      <alignment horizontal="left" vertical="center"/>
    </xf>
    <xf numFmtId="0" fontId="5" fillId="0" borderId="0" xfId="0" applyFont="1" applyFill="1" applyBorder="1" applyAlignment="1">
      <alignment horizontal="left" vertical="center"/>
    </xf>
    <xf numFmtId="0" fontId="2" fillId="0" borderId="0" xfId="0" applyFont="1" applyBorder="1" applyAlignment="1">
      <alignment horizontal="center" vertical="center"/>
    </xf>
    <xf numFmtId="164" fontId="0" fillId="3" borderId="4" xfId="0" applyNumberFormat="1" applyFill="1" applyBorder="1" applyAlignment="1">
      <alignment horizontal="center" vertical="center"/>
    </xf>
    <xf numFmtId="164" fontId="0" fillId="5" borderId="4" xfId="0" applyNumberFormat="1" applyFill="1" applyBorder="1" applyAlignment="1">
      <alignment horizontal="center" vertical="center"/>
    </xf>
    <xf numFmtId="164" fontId="0" fillId="3" borderId="10" xfId="0" applyNumberFormat="1" applyFill="1" applyBorder="1" applyAlignment="1">
      <alignment horizontal="center" vertical="center"/>
    </xf>
    <xf numFmtId="164" fontId="0" fillId="5" borderId="10" xfId="0" applyNumberFormat="1" applyFill="1" applyBorder="1" applyAlignment="1">
      <alignment horizontal="center" vertical="center"/>
    </xf>
    <xf numFmtId="164" fontId="0" fillId="5" borderId="33" xfId="0" applyNumberFormat="1" applyFill="1" applyBorder="1" applyAlignment="1">
      <alignment horizontal="center" vertical="center"/>
    </xf>
    <xf numFmtId="164" fontId="0" fillId="5" borderId="26" xfId="0" applyNumberFormat="1" applyFill="1" applyBorder="1" applyAlignment="1">
      <alignment horizontal="center" vertical="center"/>
    </xf>
    <xf numFmtId="164" fontId="0" fillId="3" borderId="35" xfId="0" applyNumberFormat="1" applyFill="1" applyBorder="1" applyAlignment="1">
      <alignment horizontal="center" vertical="center"/>
    </xf>
    <xf numFmtId="0" fontId="0" fillId="0" borderId="39" xfId="0" applyBorder="1"/>
    <xf numFmtId="0" fontId="0" fillId="0" borderId="38" xfId="0" applyBorder="1"/>
    <xf numFmtId="0" fontId="0" fillId="0" borderId="46" xfId="0" applyBorder="1"/>
    <xf numFmtId="0" fontId="2" fillId="0" borderId="8" xfId="0" applyFont="1" applyBorder="1" applyAlignment="1">
      <alignment horizontal="center" vertical="center"/>
    </xf>
    <xf numFmtId="0" fontId="0" fillId="0" borderId="19" xfId="0" applyBorder="1"/>
    <xf numFmtId="0" fontId="1" fillId="0" borderId="6" xfId="0" applyFont="1" applyBorder="1"/>
    <xf numFmtId="0" fontId="0" fillId="0" borderId="38" xfId="0" applyFill="1" applyBorder="1"/>
    <xf numFmtId="0" fontId="0" fillId="0" borderId="38" xfId="0" applyBorder="1" applyAlignment="1">
      <alignment horizontal="left" vertical="top"/>
    </xf>
    <xf numFmtId="0" fontId="0" fillId="0" borderId="38" xfId="0" applyBorder="1" applyAlignment="1">
      <alignment horizontal="center" vertical="top"/>
    </xf>
    <xf numFmtId="0" fontId="0" fillId="0" borderId="47" xfId="0" applyBorder="1"/>
    <xf numFmtId="0" fontId="0" fillId="0" borderId="41" xfId="0" applyBorder="1"/>
    <xf numFmtId="0" fontId="0" fillId="0" borderId="48" xfId="0" applyBorder="1"/>
    <xf numFmtId="0" fontId="0" fillId="0" borderId="49" xfId="0" applyBorder="1"/>
    <xf numFmtId="0" fontId="0" fillId="0" borderId="50" xfId="0" applyBorder="1"/>
    <xf numFmtId="0" fontId="0" fillId="0" borderId="50" xfId="0" applyBorder="1" applyAlignment="1">
      <alignment horizontal="left"/>
    </xf>
    <xf numFmtId="0" fontId="0" fillId="0" borderId="50" xfId="0" applyBorder="1" applyAlignment="1">
      <alignment horizontal="left" vertical="center"/>
    </xf>
    <xf numFmtId="0" fontId="0" fillId="0" borderId="50" xfId="0" applyBorder="1" applyAlignment="1">
      <alignment horizontal="center" vertical="center"/>
    </xf>
    <xf numFmtId="0" fontId="0" fillId="0" borderId="51" xfId="0" applyBorder="1"/>
    <xf numFmtId="0" fontId="0" fillId="0" borderId="36" xfId="0" applyBorder="1"/>
    <xf numFmtId="0" fontId="0" fillId="0" borderId="52" xfId="0" applyBorder="1"/>
    <xf numFmtId="0" fontId="0" fillId="4" borderId="37" xfId="0" applyFill="1" applyBorder="1" applyAlignment="1">
      <alignment horizontal="center"/>
    </xf>
    <xf numFmtId="0" fontId="5" fillId="4" borderId="26" xfId="0" applyFont="1" applyFill="1" applyBorder="1" applyAlignment="1">
      <alignment horizontal="center"/>
    </xf>
    <xf numFmtId="0" fontId="0" fillId="4" borderId="4" xfId="0" applyFill="1" applyBorder="1" applyAlignment="1">
      <alignment horizontal="center" vertical="center"/>
    </xf>
    <xf numFmtId="0" fontId="0" fillId="4" borderId="10" xfId="0" applyFill="1" applyBorder="1" applyAlignment="1">
      <alignment horizontal="center" vertical="center"/>
    </xf>
    <xf numFmtId="0" fontId="0" fillId="4" borderId="26" xfId="0" applyFill="1" applyBorder="1" applyAlignment="1">
      <alignment horizontal="center" vertical="center"/>
    </xf>
    <xf numFmtId="0" fontId="8" fillId="0" borderId="49" xfId="0" applyFont="1" applyBorder="1"/>
    <xf numFmtId="0" fontId="8" fillId="0" borderId="0" xfId="0" applyFont="1" applyBorder="1"/>
    <xf numFmtId="0" fontId="8" fillId="0" borderId="50" xfId="0" applyFont="1" applyBorder="1"/>
    <xf numFmtId="0" fontId="8" fillId="0" borderId="0" xfId="0" applyFont="1"/>
    <xf numFmtId="0" fontId="3" fillId="8" borderId="42" xfId="0" applyFont="1" applyFill="1" applyBorder="1" applyAlignment="1">
      <alignment horizontal="center" vertical="center"/>
    </xf>
    <xf numFmtId="0" fontId="3" fillId="8" borderId="22" xfId="0" applyFont="1" applyFill="1" applyBorder="1" applyAlignment="1">
      <alignment horizontal="center" vertical="center" wrapText="1"/>
    </xf>
    <xf numFmtId="0" fontId="0" fillId="8" borderId="10" xfId="0" applyFill="1" applyBorder="1" applyAlignment="1">
      <alignment horizontal="center" vertical="center"/>
    </xf>
    <xf numFmtId="164" fontId="0" fillId="8" borderId="26" xfId="0" applyNumberFormat="1" applyFill="1" applyBorder="1" applyAlignment="1">
      <alignment horizontal="center" vertical="center"/>
    </xf>
    <xf numFmtId="167" fontId="9" fillId="0" borderId="0" xfId="0" applyNumberFormat="1" applyFont="1" applyFill="1"/>
    <xf numFmtId="0" fontId="9" fillId="0" borderId="0" xfId="0" applyFont="1" applyFill="1"/>
    <xf numFmtId="168" fontId="9" fillId="0" borderId="0" xfId="0" applyNumberFormat="1" applyFont="1"/>
    <xf numFmtId="164" fontId="9" fillId="0" borderId="0" xfId="0" applyNumberFormat="1" applyFont="1"/>
    <xf numFmtId="164" fontId="10" fillId="0" borderId="0" xfId="0" applyNumberFormat="1" applyFont="1"/>
    <xf numFmtId="0" fontId="3" fillId="0" borderId="4" xfId="0" applyFont="1" applyBorder="1" applyAlignment="1">
      <alignment horizontal="center" vertical="center" wrapText="1"/>
    </xf>
    <xf numFmtId="0" fontId="5" fillId="0" borderId="54" xfId="0" applyFont="1" applyBorder="1"/>
    <xf numFmtId="0" fontId="2" fillId="0" borderId="0" xfId="0" applyFont="1" applyBorder="1" applyAlignment="1">
      <alignment horizontal="center"/>
    </xf>
    <xf numFmtId="0" fontId="3" fillId="0" borderId="4" xfId="0" applyFont="1" applyBorder="1" applyAlignment="1">
      <alignment horizontal="center" vertical="center" shrinkToFit="1"/>
    </xf>
    <xf numFmtId="0" fontId="5" fillId="0" borderId="42" xfId="0" applyFont="1" applyFill="1" applyBorder="1" applyAlignment="1">
      <alignment horizontal="left"/>
    </xf>
    <xf numFmtId="0" fontId="0" fillId="0" borderId="68" xfId="0" applyBorder="1"/>
    <xf numFmtId="0" fontId="7" fillId="8" borderId="4" xfId="0" applyFont="1" applyFill="1" applyBorder="1" applyAlignment="1">
      <alignment horizontal="center"/>
    </xf>
    <xf numFmtId="0" fontId="7" fillId="8" borderId="10" xfId="0" applyFont="1" applyFill="1" applyBorder="1" applyAlignment="1">
      <alignment horizontal="center"/>
    </xf>
    <xf numFmtId="0" fontId="13" fillId="0" borderId="0" xfId="0" applyFont="1" applyFill="1"/>
    <xf numFmtId="0" fontId="0" fillId="0" borderId="10" xfId="0" applyFill="1" applyBorder="1" applyAlignment="1">
      <alignment horizontal="center"/>
    </xf>
    <xf numFmtId="164" fontId="0" fillId="0" borderId="0" xfId="0" applyNumberFormat="1" applyFill="1" applyBorder="1"/>
    <xf numFmtId="0" fontId="2" fillId="0" borderId="0" xfId="0" applyFont="1" applyBorder="1" applyAlignment="1">
      <alignment horizontal="left"/>
    </xf>
    <xf numFmtId="0" fontId="15" fillId="0" borderId="0" xfId="1" applyFont="1"/>
    <xf numFmtId="0" fontId="14" fillId="0" borderId="0" xfId="1"/>
    <xf numFmtId="0" fontId="16" fillId="0" borderId="0" xfId="1" applyFont="1"/>
    <xf numFmtId="0" fontId="17" fillId="0" borderId="0" xfId="1" quotePrefix="1" applyFont="1" applyAlignment="1">
      <alignment horizontal="left"/>
    </xf>
    <xf numFmtId="0" fontId="14" fillId="0" borderId="0" xfId="2"/>
    <xf numFmtId="0" fontId="5" fillId="0" borderId="0" xfId="0" applyFont="1" applyBorder="1" applyAlignment="1">
      <alignment horizontal="left" vertical="center"/>
    </xf>
    <xf numFmtId="0" fontId="5" fillId="0" borderId="0" xfId="0" applyFont="1" applyFill="1" applyBorder="1" applyAlignment="1">
      <alignment horizontal="left" vertical="center"/>
    </xf>
    <xf numFmtId="0" fontId="0" fillId="0" borderId="0" xfId="0" applyFill="1" applyBorder="1" applyAlignment="1">
      <alignment horizontal="left" vertical="center"/>
    </xf>
    <xf numFmtId="0" fontId="5" fillId="0" borderId="11" xfId="0" applyFont="1" applyFill="1" applyBorder="1" applyAlignment="1">
      <alignment horizontal="left" vertical="center" wrapText="1"/>
    </xf>
    <xf numFmtId="0" fontId="0" fillId="0" borderId="12" xfId="0" applyFill="1" applyBorder="1" applyAlignment="1">
      <alignment horizontal="left" vertical="center"/>
    </xf>
    <xf numFmtId="0" fontId="0" fillId="0" borderId="17" xfId="0" applyFill="1" applyBorder="1" applyAlignment="1">
      <alignment horizontal="left" vertical="center"/>
    </xf>
    <xf numFmtId="0" fontId="0" fillId="0" borderId="13" xfId="0" applyBorder="1" applyAlignment="1">
      <alignment horizontal="left" vertical="center"/>
    </xf>
    <xf numFmtId="0" fontId="0" fillId="0" borderId="0" xfId="0" applyAlignment="1">
      <alignment horizontal="left" vertical="center"/>
    </xf>
    <xf numFmtId="0" fontId="0" fillId="0" borderId="64"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8" xfId="0" applyBorder="1" applyAlignment="1">
      <alignment horizontal="left" vertical="center"/>
    </xf>
    <xf numFmtId="0" fontId="5" fillId="0" borderId="12" xfId="0" applyFont="1" applyFill="1" applyBorder="1" applyAlignment="1">
      <alignment horizontal="left" vertical="center"/>
    </xf>
    <xf numFmtId="0" fontId="5" fillId="0" borderId="17" xfId="0" applyFont="1" applyFill="1" applyBorder="1" applyAlignment="1">
      <alignment horizontal="left" vertical="center"/>
    </xf>
    <xf numFmtId="0" fontId="5" fillId="0" borderId="11" xfId="0" applyFont="1" applyBorder="1" applyAlignment="1">
      <alignment horizontal="left" vertical="center" wrapText="1"/>
    </xf>
    <xf numFmtId="0" fontId="5" fillId="0" borderId="12" xfId="0" applyFont="1" applyBorder="1" applyAlignment="1">
      <alignment horizontal="left" vertical="center"/>
    </xf>
    <xf numFmtId="0" fontId="5" fillId="0" borderId="17" xfId="0" applyFont="1" applyBorder="1" applyAlignment="1">
      <alignment horizontal="left" vertical="center"/>
    </xf>
    <xf numFmtId="170" fontId="5" fillId="0" borderId="1" xfId="0" applyNumberFormat="1" applyFont="1" applyFill="1" applyBorder="1" applyAlignment="1">
      <alignment horizontal="left" vertical="center"/>
    </xf>
    <xf numFmtId="170" fontId="0" fillId="0" borderId="2" xfId="0" applyNumberFormat="1" applyFill="1" applyBorder="1" applyAlignment="1">
      <alignment horizontal="left" vertical="center"/>
    </xf>
    <xf numFmtId="170" fontId="0" fillId="0" borderId="53" xfId="0" applyNumberFormat="1" applyFill="1" applyBorder="1" applyAlignment="1">
      <alignment horizontal="left" vertical="center"/>
    </xf>
    <xf numFmtId="170" fontId="5" fillId="0" borderId="11" xfId="0" applyNumberFormat="1" applyFont="1" applyFill="1" applyBorder="1" applyAlignment="1">
      <alignment horizontal="left" vertical="center"/>
    </xf>
    <xf numFmtId="0" fontId="0" fillId="0" borderId="12" xfId="0" applyBorder="1" applyAlignment="1">
      <alignment horizontal="left" vertical="center"/>
    </xf>
    <xf numFmtId="0" fontId="0" fillId="0" borderId="17" xfId="0" applyBorder="1" applyAlignment="1">
      <alignment horizontal="left" vertical="center"/>
    </xf>
    <xf numFmtId="170" fontId="0" fillId="0" borderId="13" xfId="0" applyNumberFormat="1" applyFill="1" applyBorder="1" applyAlignment="1">
      <alignment horizontal="left" vertical="center"/>
    </xf>
    <xf numFmtId="0" fontId="0" fillId="0" borderId="0" xfId="0" applyBorder="1" applyAlignment="1">
      <alignment horizontal="left" vertical="center"/>
    </xf>
    <xf numFmtId="170" fontId="0" fillId="0" borderId="57" xfId="0" applyNumberFormat="1" applyFill="1" applyBorder="1" applyAlignment="1">
      <alignment horizontal="left" vertical="center"/>
    </xf>
    <xf numFmtId="0" fontId="0" fillId="0" borderId="36" xfId="0" applyBorder="1" applyAlignment="1">
      <alignment horizontal="left" vertical="center"/>
    </xf>
    <xf numFmtId="0" fontId="0" fillId="0" borderId="65" xfId="0" applyBorder="1" applyAlignment="1">
      <alignment horizontal="left" vertical="center"/>
    </xf>
    <xf numFmtId="2" fontId="5" fillId="0" borderId="55" xfId="0" applyNumberFormat="1" applyFont="1" applyFill="1" applyBorder="1" applyAlignment="1">
      <alignment horizontal="left" vertical="center"/>
    </xf>
    <xf numFmtId="0" fontId="0" fillId="0" borderId="67" xfId="0" applyBorder="1" applyAlignment="1">
      <alignment horizontal="left" vertical="center"/>
    </xf>
    <xf numFmtId="0" fontId="0" fillId="0" borderId="66" xfId="0" applyBorder="1" applyAlignment="1">
      <alignment horizontal="left" vertical="center"/>
    </xf>
    <xf numFmtId="0" fontId="5" fillId="0" borderId="55" xfId="0" applyFont="1" applyFill="1" applyBorder="1" applyAlignment="1">
      <alignment horizontal="left" vertical="center"/>
    </xf>
    <xf numFmtId="0" fontId="0" fillId="0" borderId="56" xfId="0" applyBorder="1" applyAlignment="1">
      <alignment horizontal="left" vertical="center"/>
    </xf>
    <xf numFmtId="2" fontId="0" fillId="0" borderId="11" xfId="0" applyNumberFormat="1" applyFill="1" applyBorder="1" applyAlignment="1">
      <alignment horizontal="left" vertical="center"/>
    </xf>
    <xf numFmtId="0" fontId="0" fillId="0" borderId="58" xfId="0" applyBorder="1" applyAlignment="1">
      <alignment horizontal="left" vertical="center"/>
    </xf>
    <xf numFmtId="0" fontId="0" fillId="0" borderId="50" xfId="0" applyBorder="1" applyAlignment="1">
      <alignment horizontal="left" vertical="center"/>
    </xf>
    <xf numFmtId="0" fontId="0" fillId="0" borderId="57" xfId="0" applyBorder="1" applyAlignment="1">
      <alignment horizontal="left" vertical="center"/>
    </xf>
    <xf numFmtId="0" fontId="0" fillId="0" borderId="52" xfId="0" applyBorder="1" applyAlignment="1">
      <alignment horizontal="left"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5" fillId="7" borderId="4" xfId="0" applyFont="1" applyFill="1" applyBorder="1" applyAlignment="1">
      <alignment horizontal="center"/>
    </xf>
    <xf numFmtId="0" fontId="0" fillId="7" borderId="4" xfId="0" applyFill="1" applyBorder="1" applyAlignment="1">
      <alignment horizontal="center"/>
    </xf>
    <xf numFmtId="0" fontId="5" fillId="6" borderId="4" xfId="0" applyFont="1" applyFill="1" applyBorder="1" applyAlignment="1">
      <alignment horizontal="center"/>
    </xf>
    <xf numFmtId="0" fontId="0" fillId="6" borderId="4" xfId="0" applyFill="1" applyBorder="1" applyAlignment="1">
      <alignment horizontal="center"/>
    </xf>
    <xf numFmtId="14" fontId="5" fillId="0" borderId="59" xfId="0" applyNumberFormat="1" applyFont="1"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5" fillId="0" borderId="4" xfId="0" applyFont="1" applyFill="1" applyBorder="1" applyAlignment="1">
      <alignment horizontal="left" vertical="center"/>
    </xf>
    <xf numFmtId="0" fontId="0" fillId="0" borderId="4" xfId="0" applyFill="1" applyBorder="1" applyAlignment="1">
      <alignment horizontal="left" vertical="center"/>
    </xf>
    <xf numFmtId="171" fontId="5" fillId="0" borderId="55" xfId="0" applyNumberFormat="1" applyFont="1" applyFill="1" applyBorder="1" applyAlignment="1">
      <alignment horizontal="left"/>
    </xf>
    <xf numFmtId="0" fontId="0" fillId="0" borderId="66" xfId="0" applyBorder="1" applyAlignment="1">
      <alignment horizontal="left"/>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0" fillId="8" borderId="23" xfId="0" applyFill="1" applyBorder="1" applyAlignment="1">
      <alignment horizontal="center"/>
    </xf>
    <xf numFmtId="0" fontId="0" fillId="8" borderId="16" xfId="0" applyFill="1" applyBorder="1" applyAlignment="1">
      <alignment horizontal="center"/>
    </xf>
    <xf numFmtId="0" fontId="5" fillId="3" borderId="30" xfId="0" applyFont="1" applyFill="1" applyBorder="1" applyAlignment="1">
      <alignment horizontal="left" vertical="center"/>
    </xf>
    <xf numFmtId="0" fontId="5" fillId="3" borderId="3" xfId="0" applyFont="1" applyFill="1" applyBorder="1" applyAlignment="1">
      <alignment horizontal="left" vertical="center"/>
    </xf>
    <xf numFmtId="0" fontId="11" fillId="4" borderId="62" xfId="0" applyFont="1" applyFill="1" applyBorder="1" applyAlignment="1">
      <alignment horizontal="center" vertical="center"/>
    </xf>
    <xf numFmtId="0" fontId="0" fillId="0" borderId="63" xfId="0" applyBorder="1" applyAlignment="1"/>
    <xf numFmtId="0" fontId="0" fillId="0" borderId="16" xfId="0" applyBorder="1" applyAlignment="1"/>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3" fillId="0" borderId="4" xfId="0" applyFont="1" applyBorder="1" applyAlignment="1">
      <alignment horizontal="center" vertical="top" wrapText="1"/>
    </xf>
    <xf numFmtId="0" fontId="5" fillId="0" borderId="8" xfId="0" applyFont="1" applyFill="1" applyBorder="1" applyAlignment="1">
      <alignment horizontal="left" vertical="center"/>
    </xf>
    <xf numFmtId="0" fontId="5" fillId="8" borderId="24" xfId="0" applyFont="1" applyFill="1" applyBorder="1" applyAlignment="1">
      <alignment horizontal="left" vertical="center"/>
    </xf>
    <xf numFmtId="0" fontId="0" fillId="8" borderId="25" xfId="0" applyFill="1" applyBorder="1" applyAlignment="1">
      <alignment horizontal="left" vertical="center"/>
    </xf>
    <xf numFmtId="0" fontId="0" fillId="3" borderId="23" xfId="0" applyFill="1" applyBorder="1" applyAlignment="1">
      <alignment horizontal="left" vertical="center"/>
    </xf>
    <xf numFmtId="0" fontId="0" fillId="3" borderId="16" xfId="0" applyFill="1" applyBorder="1" applyAlignment="1">
      <alignment horizontal="left" vertical="center"/>
    </xf>
    <xf numFmtId="0" fontId="5" fillId="3" borderId="23" xfId="0" applyFont="1" applyFill="1" applyBorder="1" applyAlignment="1">
      <alignment horizontal="left" vertical="center"/>
    </xf>
    <xf numFmtId="0" fontId="5" fillId="3" borderId="16" xfId="0" applyFont="1" applyFill="1" applyBorder="1" applyAlignment="1">
      <alignment horizontal="left" vertical="center"/>
    </xf>
    <xf numFmtId="0" fontId="0" fillId="8" borderId="23" xfId="0" applyFill="1" applyBorder="1" applyAlignment="1">
      <alignment horizontal="left" vertical="center"/>
    </xf>
    <xf numFmtId="0" fontId="0" fillId="8" borderId="16" xfId="0" applyFill="1" applyBorder="1" applyAlignment="1">
      <alignment horizontal="left" vertical="center"/>
    </xf>
    <xf numFmtId="0" fontId="5" fillId="0" borderId="14" xfId="0" applyFont="1" applyFill="1" applyBorder="1" applyAlignment="1">
      <alignment horizontal="left" vertical="center"/>
    </xf>
    <xf numFmtId="0" fontId="0" fillId="0" borderId="15" xfId="0" applyFill="1" applyBorder="1" applyAlignment="1">
      <alignment horizontal="left" vertical="center"/>
    </xf>
    <xf numFmtId="0" fontId="0" fillId="0" borderId="18" xfId="0" applyFill="1" applyBorder="1" applyAlignment="1">
      <alignment horizontal="left" vertical="center"/>
    </xf>
    <xf numFmtId="0" fontId="1" fillId="0" borderId="49" xfId="0" applyFont="1" applyBorder="1" applyAlignment="1">
      <alignment horizontal="center"/>
    </xf>
    <xf numFmtId="0" fontId="1" fillId="0" borderId="0" xfId="0" applyFont="1" applyBorder="1" applyAlignment="1">
      <alignment horizontal="center"/>
    </xf>
    <xf numFmtId="0" fontId="5" fillId="8" borderId="32" xfId="0" applyFont="1" applyFill="1" applyBorder="1" applyAlignment="1">
      <alignment horizontal="left" vertical="center"/>
    </xf>
    <xf numFmtId="0" fontId="5" fillId="8" borderId="33" xfId="0" applyFont="1" applyFill="1" applyBorder="1" applyAlignment="1">
      <alignment horizontal="left" vertical="center"/>
    </xf>
    <xf numFmtId="0" fontId="5" fillId="3" borderId="31" xfId="0" applyFont="1" applyFill="1" applyBorder="1" applyAlignment="1">
      <alignment horizontal="left" vertical="center"/>
    </xf>
    <xf numFmtId="0" fontId="5" fillId="3" borderId="4" xfId="0" applyFont="1" applyFill="1" applyBorder="1" applyAlignment="1">
      <alignment horizontal="left" vertical="center"/>
    </xf>
    <xf numFmtId="0" fontId="5" fillId="8" borderId="31" xfId="0" applyFont="1" applyFill="1" applyBorder="1" applyAlignment="1">
      <alignment horizontal="left" vertical="center"/>
    </xf>
    <xf numFmtId="0" fontId="5" fillId="8" borderId="4" xfId="0" applyFont="1" applyFill="1" applyBorder="1" applyAlignment="1">
      <alignment horizontal="left" vertical="center"/>
    </xf>
    <xf numFmtId="0" fontId="5" fillId="3" borderId="45" xfId="0" applyFont="1" applyFill="1" applyBorder="1" applyAlignment="1">
      <alignment horizontal="left" vertical="center"/>
    </xf>
    <xf numFmtId="0" fontId="5" fillId="3" borderId="34" xfId="0" applyFont="1" applyFill="1" applyBorder="1" applyAlignment="1">
      <alignment horizontal="left" vertical="center"/>
    </xf>
    <xf numFmtId="0" fontId="0" fillId="8" borderId="39" xfId="0" applyFill="1" applyBorder="1" applyAlignment="1">
      <alignment horizontal="left" vertical="center"/>
    </xf>
    <xf numFmtId="0" fontId="0" fillId="8" borderId="40" xfId="0" applyFill="1" applyBorder="1" applyAlignment="1">
      <alignment horizontal="left" vertical="center"/>
    </xf>
    <xf numFmtId="0" fontId="0" fillId="3" borderId="31" xfId="0" applyFill="1" applyBorder="1" applyAlignment="1">
      <alignment horizontal="left" vertical="center"/>
    </xf>
    <xf numFmtId="0" fontId="0" fillId="3" borderId="4" xfId="0" applyFill="1" applyBorder="1" applyAlignment="1">
      <alignment horizontal="left" vertical="center"/>
    </xf>
    <xf numFmtId="0" fontId="0" fillId="8" borderId="31" xfId="0" applyFill="1" applyBorder="1" applyAlignment="1">
      <alignment horizontal="left" vertical="center"/>
    </xf>
    <xf numFmtId="0" fontId="0" fillId="8" borderId="4" xfId="0" applyFill="1" applyBorder="1" applyAlignment="1">
      <alignment horizontal="left" vertical="center"/>
    </xf>
    <xf numFmtId="0" fontId="0" fillId="8" borderId="43" xfId="0" applyFill="1" applyBorder="1" applyAlignment="1">
      <alignment horizontal="center"/>
    </xf>
    <xf numFmtId="0" fontId="0" fillId="8" borderId="44" xfId="0" applyFill="1" applyBorder="1" applyAlignment="1">
      <alignment horizontal="center"/>
    </xf>
    <xf numFmtId="0" fontId="1" fillId="2" borderId="27"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0" fillId="3" borderId="32" xfId="0" applyFill="1" applyBorder="1" applyAlignment="1">
      <alignment horizontal="left" vertical="center"/>
    </xf>
    <xf numFmtId="0" fontId="0" fillId="3" borderId="33" xfId="0" applyFill="1" applyBorder="1" applyAlignment="1">
      <alignment horizontal="left" vertical="center"/>
    </xf>
  </cellXfs>
  <cellStyles count="3">
    <cellStyle name="Normal" xfId="0" builtinId="0"/>
    <cellStyle name="Normal 2" xfId="1" xr:uid="{00000000-0005-0000-0000-000001000000}"/>
    <cellStyle name="Normal 2 2" xfId="2" xr:uid="{00000000-0005-0000-0000-000002000000}"/>
  </cellStyles>
  <dxfs count="4">
    <dxf>
      <fill>
        <patternFill>
          <bgColor rgb="FFFFFF00"/>
        </patternFill>
      </fill>
    </dxf>
    <dxf>
      <fill>
        <patternFill>
          <bgColor rgb="FFFFC000"/>
        </patternFill>
      </fill>
    </dxf>
    <dxf>
      <fill>
        <patternFill>
          <bgColor rgb="FFFFC000"/>
        </patternFill>
      </fill>
    </dxf>
    <dxf>
      <fill>
        <patternFill>
          <bgColor rgb="FFFFFF00"/>
        </patternFill>
      </fill>
    </dxf>
  </dxfs>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10</xdr:col>
      <xdr:colOff>197827</xdr:colOff>
      <xdr:row>7</xdr:row>
      <xdr:rowOff>227135</xdr:rowOff>
    </xdr:from>
    <xdr:ext cx="184731" cy="26456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7634654" y="7766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sz="1100"/>
        </a:p>
      </xdr:txBody>
    </xdr:sp>
    <xdr:clientData/>
  </xdr:oneCellAnchor>
  <xdr:twoCellAnchor>
    <xdr:from>
      <xdr:col>1</xdr:col>
      <xdr:colOff>704850</xdr:colOff>
      <xdr:row>45</xdr:row>
      <xdr:rowOff>0</xdr:rowOff>
    </xdr:from>
    <xdr:to>
      <xdr:col>16</xdr:col>
      <xdr:colOff>0</xdr:colOff>
      <xdr:row>54</xdr:row>
      <xdr:rowOff>7362</xdr:rowOff>
    </xdr:to>
    <xdr:sp macro="" textlink="">
      <xdr:nvSpPr>
        <xdr:cNvPr id="82" name="TextBox 81">
          <a:extLst>
            <a:ext uri="{FF2B5EF4-FFF2-40B4-BE49-F238E27FC236}">
              <a16:creationId xmlns:a16="http://schemas.microsoft.com/office/drawing/2014/main" id="{00000000-0008-0000-0000-000052000000}"/>
            </a:ext>
          </a:extLst>
        </xdr:cNvPr>
        <xdr:cNvSpPr txBox="1"/>
      </xdr:nvSpPr>
      <xdr:spPr>
        <a:xfrm>
          <a:off x="904875" y="8334375"/>
          <a:ext cx="11801475" cy="14646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000" b="0" i="0" u="none" strike="noStrike">
              <a:solidFill>
                <a:schemeClr val="dk1"/>
              </a:solidFill>
              <a:effectLst/>
              <a:latin typeface="+mn-lt"/>
              <a:ea typeface="+mn-ea"/>
              <a:cs typeface="+mn-cs"/>
            </a:rPr>
            <a:t>© Australian Rail Track Corporation Limited 2013</a:t>
          </a:r>
          <a:r>
            <a:rPr lang="en-AU" sz="1000"/>
            <a:t> </a:t>
          </a:r>
        </a:p>
        <a:p>
          <a:pPr algn="ctr"/>
          <a:r>
            <a:rPr lang="en-AU" sz="1000" b="1" i="0" u="none" strike="noStrike">
              <a:solidFill>
                <a:schemeClr val="dk1"/>
              </a:solidFill>
              <a:effectLst/>
              <a:latin typeface="+mn-lt"/>
              <a:ea typeface="+mn-ea"/>
              <a:cs typeface="+mn-cs"/>
            </a:rPr>
            <a:t>Disclaimer:</a:t>
          </a:r>
          <a:r>
            <a:rPr lang="en-AU" sz="1000" b="1"/>
            <a:t> </a:t>
          </a:r>
        </a:p>
        <a:p>
          <a:pPr algn="ctr"/>
          <a:r>
            <a:rPr lang="en-AU" sz="1000" b="0" i="0" u="none" strike="noStrike">
              <a:solidFill>
                <a:schemeClr val="dk1"/>
              </a:solidFill>
              <a:effectLst/>
              <a:latin typeface="+mn-lt"/>
              <a:ea typeface="+mn-ea"/>
              <a:cs typeface="+mn-cs"/>
            </a:rPr>
            <a:t>This document has been prepared by ARTC for internal use and may not be relied on by any other party without ARTC’s prior written consent.  Use of this document shall be subject to the terms of the relevant contract with ARTC.</a:t>
          </a:r>
          <a:r>
            <a:rPr lang="en-AU" sz="1000"/>
            <a:t> </a:t>
          </a:r>
        </a:p>
        <a:p>
          <a:pPr algn="ctr"/>
          <a:r>
            <a:rPr lang="en-AU" sz="1000" b="0" i="0" u="none" strike="noStrike">
              <a:solidFill>
                <a:schemeClr val="dk1"/>
              </a:solidFill>
              <a:effectLst/>
              <a:latin typeface="+mn-lt"/>
              <a:ea typeface="+mn-ea"/>
              <a:cs typeface="+mn-cs"/>
            </a:rPr>
            <a:t>ARTC and its employees shall have no liability to unauthorised users of the information for any loss, damage, cost or expense incurred or arising by reason of an unauthorised user using or relying upon the information in this document, whether caused by error, negligence, omission or misrepresentation in this document.</a:t>
          </a:r>
          <a:r>
            <a:rPr lang="en-AU" sz="1000"/>
            <a:t> </a:t>
          </a:r>
        </a:p>
        <a:p>
          <a:pPr algn="ctr"/>
          <a:r>
            <a:rPr lang="en-AU" sz="1000" b="1" i="0" u="none" strike="noStrike">
              <a:solidFill>
                <a:schemeClr val="dk1"/>
              </a:solidFill>
              <a:effectLst/>
              <a:latin typeface="+mn-lt"/>
              <a:ea typeface="+mn-ea"/>
              <a:cs typeface="+mn-cs"/>
            </a:rPr>
            <a:t>This document is uncontrolled when printed.</a:t>
          </a:r>
        </a:p>
        <a:p>
          <a:pPr algn="ctr"/>
          <a:endParaRPr lang="en-AU" sz="1100"/>
        </a:p>
      </xdr:txBody>
    </xdr:sp>
    <xdr:clientData/>
  </xdr:twoCellAnchor>
  <xdr:oneCellAnchor>
    <xdr:from>
      <xdr:col>18</xdr:col>
      <xdr:colOff>197827</xdr:colOff>
      <xdr:row>39</xdr:row>
      <xdr:rowOff>227135</xdr:rowOff>
    </xdr:from>
    <xdr:ext cx="184731" cy="264560"/>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9458368" y="1679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10</xdr:col>
      <xdr:colOff>523039</xdr:colOff>
      <xdr:row>27</xdr:row>
      <xdr:rowOff>75591</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485775"/>
          <a:ext cx="6695239" cy="4876191"/>
        </a:xfrm>
        <a:prstGeom prst="rect">
          <a:avLst/>
        </a:prstGeom>
      </xdr:spPr>
    </xdr:pic>
    <xdr:clientData/>
  </xdr:twoCellAnchor>
  <xdr:twoCellAnchor editAs="oneCell">
    <xdr:from>
      <xdr:col>0</xdr:col>
      <xdr:colOff>0</xdr:colOff>
      <xdr:row>28</xdr:row>
      <xdr:rowOff>0</xdr:rowOff>
    </xdr:from>
    <xdr:to>
      <xdr:col>10</xdr:col>
      <xdr:colOff>456372</xdr:colOff>
      <xdr:row>47</xdr:row>
      <xdr:rowOff>151906</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stretch>
          <a:fillRect/>
        </a:stretch>
      </xdr:blipFill>
      <xdr:spPr>
        <a:xfrm>
          <a:off x="0" y="5486400"/>
          <a:ext cx="6628572" cy="3952381"/>
        </a:xfrm>
        <a:prstGeom prst="rect">
          <a:avLst/>
        </a:prstGeom>
      </xdr:spPr>
    </xdr:pic>
    <xdr:clientData/>
  </xdr:twoCellAnchor>
  <xdr:twoCellAnchor editAs="oneCell">
    <xdr:from>
      <xdr:col>0</xdr:col>
      <xdr:colOff>0</xdr:colOff>
      <xdr:row>48</xdr:row>
      <xdr:rowOff>0</xdr:rowOff>
    </xdr:from>
    <xdr:to>
      <xdr:col>11</xdr:col>
      <xdr:colOff>18200</xdr:colOff>
      <xdr:row>94</xdr:row>
      <xdr:rowOff>151232</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3"/>
        <a:stretch>
          <a:fillRect/>
        </a:stretch>
      </xdr:blipFill>
      <xdr:spPr>
        <a:xfrm>
          <a:off x="0" y="9486900"/>
          <a:ext cx="6800000" cy="9352382"/>
        </a:xfrm>
        <a:prstGeom prst="rect">
          <a:avLst/>
        </a:prstGeom>
      </xdr:spPr>
    </xdr:pic>
    <xdr:clientData/>
  </xdr:twoCellAnchor>
  <xdr:twoCellAnchor editAs="oneCell">
    <xdr:from>
      <xdr:col>0</xdr:col>
      <xdr:colOff>0</xdr:colOff>
      <xdr:row>95</xdr:row>
      <xdr:rowOff>0</xdr:rowOff>
    </xdr:from>
    <xdr:to>
      <xdr:col>11</xdr:col>
      <xdr:colOff>18200</xdr:colOff>
      <xdr:row>141</xdr:row>
      <xdr:rowOff>198851</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4"/>
        <a:stretch>
          <a:fillRect/>
        </a:stretch>
      </xdr:blipFill>
      <xdr:spPr>
        <a:xfrm>
          <a:off x="0" y="18888075"/>
          <a:ext cx="6800000" cy="9400001"/>
        </a:xfrm>
        <a:prstGeom prst="rect">
          <a:avLst/>
        </a:prstGeom>
      </xdr:spPr>
    </xdr:pic>
    <xdr:clientData/>
  </xdr:twoCellAnchor>
  <xdr:twoCellAnchor editAs="oneCell">
    <xdr:from>
      <xdr:col>0</xdr:col>
      <xdr:colOff>0</xdr:colOff>
      <xdr:row>142</xdr:row>
      <xdr:rowOff>0</xdr:rowOff>
    </xdr:from>
    <xdr:to>
      <xdr:col>10</xdr:col>
      <xdr:colOff>370658</xdr:colOff>
      <xdr:row>165</xdr:row>
      <xdr:rowOff>161330</xdr:rowOff>
    </xdr:to>
    <xdr:pic>
      <xdr:nvPicPr>
        <xdr:cNvPr id="6" name="Pictur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5"/>
        <a:stretch>
          <a:fillRect/>
        </a:stretch>
      </xdr:blipFill>
      <xdr:spPr>
        <a:xfrm>
          <a:off x="0" y="28289250"/>
          <a:ext cx="6542858" cy="47619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104775</xdr:colOff>
      <xdr:row>2</xdr:row>
      <xdr:rowOff>152400</xdr:rowOff>
    </xdr:from>
    <xdr:to>
      <xdr:col>7</xdr:col>
      <xdr:colOff>0</xdr:colOff>
      <xdr:row>5</xdr:row>
      <xdr:rowOff>180974</xdr:rowOff>
    </xdr:to>
    <xdr:sp macro="" textlink="">
      <xdr:nvSpPr>
        <xdr:cNvPr id="27" name="TextBox 26">
          <a:extLst>
            <a:ext uri="{FF2B5EF4-FFF2-40B4-BE49-F238E27FC236}">
              <a16:creationId xmlns:a16="http://schemas.microsoft.com/office/drawing/2014/main" id="{00000000-0008-0000-0300-00001B000000}"/>
            </a:ext>
          </a:extLst>
        </xdr:cNvPr>
        <xdr:cNvSpPr txBox="1"/>
      </xdr:nvSpPr>
      <xdr:spPr>
        <a:xfrm>
          <a:off x="104775" y="733425"/>
          <a:ext cx="4162425" cy="6286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solidFill>
                <a:schemeClr val="dk1"/>
              </a:solidFill>
              <a:effectLst/>
              <a:latin typeface="+mn-lt"/>
              <a:ea typeface="+mn-ea"/>
              <a:cs typeface="+mn-cs"/>
            </a:rPr>
            <a:t>Version A </a:t>
          </a:r>
          <a:endParaRPr lang="en-AU">
            <a:effectLst/>
          </a:endParaRPr>
        </a:p>
        <a:p>
          <a:r>
            <a:rPr lang="en-AU" sz="1100">
              <a:solidFill>
                <a:schemeClr val="dk1"/>
              </a:solidFill>
              <a:effectLst/>
              <a:latin typeface="+mn-lt"/>
              <a:ea typeface="+mn-ea"/>
              <a:cs typeface="+mn-cs"/>
            </a:rPr>
            <a:t>Speed</a:t>
          </a:r>
          <a:r>
            <a:rPr lang="en-AU" sz="1100" baseline="0">
              <a:solidFill>
                <a:schemeClr val="dk1"/>
              </a:solidFill>
              <a:effectLst/>
              <a:latin typeface="+mn-lt"/>
              <a:ea typeface="+mn-ea"/>
              <a:cs typeface="+mn-cs"/>
            </a:rPr>
            <a:t> - time Distance and Momentum calculator</a:t>
          </a:r>
          <a:endParaRPr lang="en-AU">
            <a:effectLst/>
          </a:endParaRPr>
        </a:p>
        <a:p>
          <a:r>
            <a:rPr lang="en-AU" sz="1100" baseline="0">
              <a:solidFill>
                <a:schemeClr val="dk1"/>
              </a:solidFill>
              <a:effectLst/>
              <a:latin typeface="+mn-lt"/>
              <a:ea typeface="+mn-ea"/>
              <a:cs typeface="+mn-cs"/>
            </a:rPr>
            <a:t>Developed by Fred Mau 4 July 2011</a:t>
          </a:r>
          <a:endParaRPr lang="en-AU">
            <a:effectLst/>
          </a:endParaRPr>
        </a:p>
      </xdr:txBody>
    </xdr:sp>
    <xdr:clientData/>
  </xdr:twoCellAnchor>
  <xdr:twoCellAnchor>
    <xdr:from>
      <xdr:col>0</xdr:col>
      <xdr:colOff>123825</xdr:colOff>
      <xdr:row>7</xdr:row>
      <xdr:rowOff>0</xdr:rowOff>
    </xdr:from>
    <xdr:to>
      <xdr:col>7</xdr:col>
      <xdr:colOff>0</xdr:colOff>
      <xdr:row>10</xdr:row>
      <xdr:rowOff>28575</xdr:rowOff>
    </xdr:to>
    <xdr:sp macro="" textlink="">
      <xdr:nvSpPr>
        <xdr:cNvPr id="28" name="TextBox 27">
          <a:extLst>
            <a:ext uri="{FF2B5EF4-FFF2-40B4-BE49-F238E27FC236}">
              <a16:creationId xmlns:a16="http://schemas.microsoft.com/office/drawing/2014/main" id="{00000000-0008-0000-0300-00001C000000}"/>
            </a:ext>
          </a:extLst>
        </xdr:cNvPr>
        <xdr:cNvSpPr txBox="1"/>
      </xdr:nvSpPr>
      <xdr:spPr>
        <a:xfrm>
          <a:off x="123825" y="1581150"/>
          <a:ext cx="4143375"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Version B</a:t>
          </a:r>
        </a:p>
        <a:p>
          <a:r>
            <a:rPr lang="en-AU" sz="1100"/>
            <a:t>Initial version</a:t>
          </a:r>
        </a:p>
        <a:p>
          <a:r>
            <a:rPr lang="en-AU" sz="1100"/>
            <a:t>M Shuard  December 2011</a:t>
          </a:r>
        </a:p>
      </xdr:txBody>
    </xdr:sp>
    <xdr:clientData/>
  </xdr:twoCellAnchor>
  <xdr:twoCellAnchor>
    <xdr:from>
      <xdr:col>0</xdr:col>
      <xdr:colOff>123824</xdr:colOff>
      <xdr:row>11</xdr:row>
      <xdr:rowOff>85724</xdr:rowOff>
    </xdr:from>
    <xdr:to>
      <xdr:col>6</xdr:col>
      <xdr:colOff>609599</xdr:colOff>
      <xdr:row>14</xdr:row>
      <xdr:rowOff>123824</xdr:rowOff>
    </xdr:to>
    <xdr:sp macro="" textlink="">
      <xdr:nvSpPr>
        <xdr:cNvPr id="29" name="TextBox 28">
          <a:extLst>
            <a:ext uri="{FF2B5EF4-FFF2-40B4-BE49-F238E27FC236}">
              <a16:creationId xmlns:a16="http://schemas.microsoft.com/office/drawing/2014/main" id="{00000000-0008-0000-0300-00001D000000}"/>
            </a:ext>
          </a:extLst>
        </xdr:cNvPr>
        <xdr:cNvSpPr txBox="1"/>
      </xdr:nvSpPr>
      <xdr:spPr>
        <a:xfrm>
          <a:off x="123824" y="2466974"/>
          <a:ext cx="4143375"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Version  C  </a:t>
          </a:r>
        </a:p>
        <a:p>
          <a:r>
            <a:rPr lang="en-AU" sz="1100"/>
            <a:t>Revision with multiple gradients</a:t>
          </a:r>
        </a:p>
        <a:p>
          <a:r>
            <a:rPr lang="en-AU" sz="1100"/>
            <a:t>M Shuard  25 Sept 2012</a:t>
          </a:r>
        </a:p>
      </xdr:txBody>
    </xdr:sp>
    <xdr:clientData/>
  </xdr:twoCellAnchor>
  <xdr:twoCellAnchor>
    <xdr:from>
      <xdr:col>0</xdr:col>
      <xdr:colOff>133349</xdr:colOff>
      <xdr:row>16</xdr:row>
      <xdr:rowOff>19049</xdr:rowOff>
    </xdr:from>
    <xdr:to>
      <xdr:col>6</xdr:col>
      <xdr:colOff>600074</xdr:colOff>
      <xdr:row>19</xdr:row>
      <xdr:rowOff>142875</xdr:rowOff>
    </xdr:to>
    <xdr:sp macro="" textlink="">
      <xdr:nvSpPr>
        <xdr:cNvPr id="30" name="TextBox 29">
          <a:extLst>
            <a:ext uri="{FF2B5EF4-FFF2-40B4-BE49-F238E27FC236}">
              <a16:creationId xmlns:a16="http://schemas.microsoft.com/office/drawing/2014/main" id="{00000000-0008-0000-0300-00001E000000}"/>
            </a:ext>
          </a:extLst>
        </xdr:cNvPr>
        <xdr:cNvSpPr txBox="1"/>
      </xdr:nvSpPr>
      <xdr:spPr>
        <a:xfrm>
          <a:off x="133349" y="3400424"/>
          <a:ext cx="4124325" cy="7239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Version 1.0 </a:t>
          </a:r>
        </a:p>
        <a:p>
          <a:r>
            <a:rPr lang="en-AU" sz="1100"/>
            <a:t>Formating</a:t>
          </a:r>
          <a:r>
            <a:rPr lang="en-AU" sz="1100" baseline="0"/>
            <a:t> of file and inclusion of explanation.</a:t>
          </a:r>
        </a:p>
        <a:p>
          <a:pPr marL="0" marR="0" indent="0" defTabSz="914400" eaLnBrk="1" fontAlgn="auto" latinLnBrk="0" hangingPunct="1">
            <a:lnSpc>
              <a:spcPct val="100000"/>
            </a:lnSpc>
            <a:spcBef>
              <a:spcPts val="0"/>
            </a:spcBef>
            <a:spcAft>
              <a:spcPts val="0"/>
            </a:spcAft>
            <a:buClrTx/>
            <a:buSzTx/>
            <a:buFontTx/>
            <a:buNone/>
            <a:tabLst/>
            <a:defRPr/>
          </a:pPr>
          <a:r>
            <a:rPr lang="en-AU" sz="1100" baseline="0"/>
            <a:t>R Stepniewski and T Moore </a:t>
          </a:r>
          <a:r>
            <a:rPr lang="en-AU" sz="1100">
              <a:solidFill>
                <a:schemeClr val="dk1"/>
              </a:solidFill>
              <a:effectLst/>
              <a:latin typeface="+mn-lt"/>
              <a:ea typeface="+mn-ea"/>
              <a:cs typeface="+mn-cs"/>
            </a:rPr>
            <a:t>21 December 2016</a:t>
          </a:r>
          <a:endParaRPr lang="en-AU" sz="1100"/>
        </a:p>
      </xdr:txBody>
    </xdr:sp>
    <xdr:clientData/>
  </xdr:twoCellAnchor>
  <xdr:twoCellAnchor>
    <xdr:from>
      <xdr:col>3</xdr:col>
      <xdr:colOff>357188</xdr:colOff>
      <xdr:row>5</xdr:row>
      <xdr:rowOff>180974</xdr:rowOff>
    </xdr:from>
    <xdr:to>
      <xdr:col>3</xdr:col>
      <xdr:colOff>366713</xdr:colOff>
      <xdr:row>7</xdr:row>
      <xdr:rowOff>0</xdr:rowOff>
    </xdr:to>
    <xdr:cxnSp macro="">
      <xdr:nvCxnSpPr>
        <xdr:cNvPr id="31" name="Straight Arrow Connector 30">
          <a:extLst>
            <a:ext uri="{FF2B5EF4-FFF2-40B4-BE49-F238E27FC236}">
              <a16:creationId xmlns:a16="http://schemas.microsoft.com/office/drawing/2014/main" id="{00000000-0008-0000-0300-00001F000000}"/>
            </a:ext>
          </a:extLst>
        </xdr:cNvPr>
        <xdr:cNvCxnSpPr>
          <a:stCxn id="27" idx="2"/>
          <a:endCxn id="28" idx="0"/>
        </xdr:cNvCxnSpPr>
      </xdr:nvCxnSpPr>
      <xdr:spPr>
        <a:xfrm>
          <a:off x="2185988" y="1362074"/>
          <a:ext cx="9525" cy="21907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361950</xdr:colOff>
      <xdr:row>10</xdr:row>
      <xdr:rowOff>9525</xdr:rowOff>
    </xdr:from>
    <xdr:to>
      <xdr:col>3</xdr:col>
      <xdr:colOff>371475</xdr:colOff>
      <xdr:row>11</xdr:row>
      <xdr:rowOff>85724</xdr:rowOff>
    </xdr:to>
    <xdr:cxnSp macro="">
      <xdr:nvCxnSpPr>
        <xdr:cNvPr id="32" name="Straight Arrow Connector 31">
          <a:extLst>
            <a:ext uri="{FF2B5EF4-FFF2-40B4-BE49-F238E27FC236}">
              <a16:creationId xmlns:a16="http://schemas.microsoft.com/office/drawing/2014/main" id="{00000000-0008-0000-0300-000020000000}"/>
            </a:ext>
          </a:extLst>
        </xdr:cNvPr>
        <xdr:cNvCxnSpPr/>
      </xdr:nvCxnSpPr>
      <xdr:spPr>
        <a:xfrm>
          <a:off x="2190750" y="2190750"/>
          <a:ext cx="9525" cy="27622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333375</xdr:colOff>
      <xdr:row>14</xdr:row>
      <xdr:rowOff>133350</xdr:rowOff>
    </xdr:from>
    <xdr:to>
      <xdr:col>3</xdr:col>
      <xdr:colOff>342900</xdr:colOff>
      <xdr:row>16</xdr:row>
      <xdr:rowOff>9524</xdr:rowOff>
    </xdr:to>
    <xdr:cxnSp macro="">
      <xdr:nvCxnSpPr>
        <xdr:cNvPr id="33" name="Straight Arrow Connector 32">
          <a:extLst>
            <a:ext uri="{FF2B5EF4-FFF2-40B4-BE49-F238E27FC236}">
              <a16:creationId xmlns:a16="http://schemas.microsoft.com/office/drawing/2014/main" id="{00000000-0008-0000-0300-000021000000}"/>
            </a:ext>
          </a:extLst>
        </xdr:cNvPr>
        <xdr:cNvCxnSpPr/>
      </xdr:nvCxnSpPr>
      <xdr:spPr>
        <a:xfrm>
          <a:off x="2162175" y="3114675"/>
          <a:ext cx="9525" cy="27622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72"/>
  <sheetViews>
    <sheetView showGridLines="0" tabSelected="1" zoomScale="85" zoomScaleNormal="85" workbookViewId="0">
      <selection activeCell="L4" sqref="L4"/>
    </sheetView>
  </sheetViews>
  <sheetFormatPr defaultColWidth="0" defaultRowHeight="12.75" zeroHeight="1" x14ac:dyDescent="0.2"/>
  <cols>
    <col min="1" max="1" width="3" customWidth="1"/>
    <col min="2" max="2" width="10.7109375" customWidth="1"/>
    <col min="3" max="3" width="9.140625" customWidth="1"/>
    <col min="4" max="4" width="10.7109375" customWidth="1"/>
    <col min="5" max="5" width="14.7109375" customWidth="1"/>
    <col min="6" max="6" width="14.28515625" customWidth="1"/>
    <col min="7" max="7" width="23.7109375" customWidth="1"/>
    <col min="8" max="8" width="13.140625" customWidth="1"/>
    <col min="9" max="9" width="14.140625" customWidth="1"/>
    <col min="10" max="10" width="21.5703125" customWidth="1"/>
    <col min="11" max="16" width="10.7109375" customWidth="1"/>
    <col min="17" max="18" width="9.140625" customWidth="1"/>
    <col min="19" max="19" width="21.85546875" hidden="1" customWidth="1"/>
    <col min="20" max="16384" width="9.140625" hidden="1"/>
  </cols>
  <sheetData>
    <row r="1" spans="2:17" ht="13.5" thickBot="1" x14ac:dyDescent="0.25"/>
    <row r="2" spans="2:17" ht="13.5" thickTop="1" x14ac:dyDescent="0.2">
      <c r="B2" s="46"/>
      <c r="C2" s="47"/>
      <c r="D2" s="47"/>
      <c r="E2" s="47"/>
      <c r="F2" s="47"/>
      <c r="G2" s="47"/>
      <c r="H2" s="47"/>
      <c r="I2" s="47"/>
      <c r="J2" s="47"/>
      <c r="K2" s="47"/>
      <c r="L2" s="47"/>
      <c r="M2" s="47"/>
      <c r="N2" s="47"/>
      <c r="O2" s="47"/>
      <c r="P2" s="47"/>
      <c r="Q2" s="48"/>
    </row>
    <row r="3" spans="2:17" x14ac:dyDescent="0.2">
      <c r="B3" s="49"/>
      <c r="C3" s="6"/>
      <c r="D3" s="6"/>
      <c r="E3" s="6"/>
      <c r="F3" s="6"/>
      <c r="G3" s="6"/>
      <c r="H3" s="6"/>
      <c r="I3" s="6"/>
      <c r="J3" s="6"/>
      <c r="K3" s="6"/>
      <c r="L3" s="6"/>
      <c r="M3" s="6"/>
      <c r="N3" s="6"/>
      <c r="O3" s="6"/>
      <c r="P3" s="6"/>
      <c r="Q3" s="50"/>
    </row>
    <row r="4" spans="2:17" ht="18" x14ac:dyDescent="0.25">
      <c r="B4" s="170" t="s">
        <v>85</v>
      </c>
      <c r="C4" s="171"/>
      <c r="D4" s="171"/>
      <c r="E4" s="171"/>
      <c r="F4" s="171"/>
      <c r="G4" s="171"/>
      <c r="H4" s="83" t="s">
        <v>79</v>
      </c>
      <c r="I4" s="2"/>
      <c r="J4" s="6"/>
      <c r="K4" s="6"/>
      <c r="L4" s="6"/>
      <c r="M4" s="24"/>
      <c r="N4" s="6"/>
      <c r="O4" s="6"/>
      <c r="P4" s="6"/>
      <c r="Q4" s="50"/>
    </row>
    <row r="5" spans="2:17" ht="18.75" thickBot="1" x14ac:dyDescent="0.3">
      <c r="B5" s="49"/>
      <c r="C5" s="6"/>
      <c r="D5" s="6"/>
      <c r="E5" s="6"/>
      <c r="F5" s="23"/>
      <c r="G5" s="6"/>
      <c r="H5" s="6"/>
      <c r="I5" s="6"/>
      <c r="J5" s="6"/>
      <c r="K5" s="6"/>
      <c r="L5" s="6"/>
      <c r="M5" s="24"/>
      <c r="N5" s="6"/>
      <c r="O5" s="6"/>
      <c r="P5" s="6"/>
      <c r="Q5" s="50"/>
    </row>
    <row r="6" spans="2:17" ht="18.75" thickBot="1" x14ac:dyDescent="0.3">
      <c r="B6" s="49"/>
      <c r="C6" s="22"/>
      <c r="D6" s="3"/>
      <c r="E6" s="3"/>
      <c r="F6" s="42"/>
      <c r="G6" s="3"/>
      <c r="H6" s="3"/>
      <c r="I6" s="3"/>
      <c r="J6" s="3"/>
      <c r="K6" s="3"/>
      <c r="L6" s="3"/>
      <c r="M6" s="3"/>
      <c r="N6" s="3"/>
      <c r="O6" s="3"/>
      <c r="P6" s="4"/>
      <c r="Q6" s="50"/>
    </row>
    <row r="7" spans="2:17" ht="18.75" thickBot="1" x14ac:dyDescent="0.3">
      <c r="B7" s="49"/>
      <c r="C7" s="5"/>
      <c r="D7" s="188" t="s">
        <v>3</v>
      </c>
      <c r="E7" s="189"/>
      <c r="F7" s="189"/>
      <c r="G7" s="190"/>
      <c r="H7" s="6"/>
      <c r="I7" s="86" t="s">
        <v>65</v>
      </c>
      <c r="J7" s="77"/>
      <c r="K7" s="6"/>
      <c r="L7" s="6"/>
      <c r="M7" s="6"/>
      <c r="N7" s="6"/>
      <c r="O7" s="6"/>
      <c r="P7" s="7"/>
      <c r="Q7" s="52"/>
    </row>
    <row r="8" spans="2:17" ht="29.25" customHeight="1" thickTop="1" x14ac:dyDescent="0.25">
      <c r="B8" s="49"/>
      <c r="C8" s="5"/>
      <c r="D8" s="147"/>
      <c r="E8" s="148"/>
      <c r="F8" s="81" t="s">
        <v>30</v>
      </c>
      <c r="G8" s="82" t="s">
        <v>5</v>
      </c>
      <c r="H8" s="6"/>
      <c r="I8" s="151" t="s">
        <v>0</v>
      </c>
      <c r="J8" s="152"/>
      <c r="K8" s="152"/>
      <c r="L8" s="152"/>
      <c r="M8" s="152"/>
      <c r="N8" s="152"/>
      <c r="O8" s="153"/>
      <c r="P8" s="7"/>
      <c r="Q8" s="52"/>
    </row>
    <row r="9" spans="2:17" x14ac:dyDescent="0.2">
      <c r="B9" s="49"/>
      <c r="C9" s="5"/>
      <c r="D9" s="163" t="s">
        <v>7</v>
      </c>
      <c r="E9" s="164"/>
      <c r="F9" s="59">
        <v>300</v>
      </c>
      <c r="G9" s="60">
        <v>500</v>
      </c>
      <c r="H9" s="6"/>
      <c r="I9" s="143" t="s">
        <v>1</v>
      </c>
      <c r="J9" s="95" t="s">
        <v>74</v>
      </c>
      <c r="K9" s="96"/>
      <c r="L9" s="96"/>
      <c r="M9" s="96"/>
      <c r="N9" s="96"/>
      <c r="O9" s="97"/>
      <c r="P9" s="7"/>
      <c r="Q9" s="50"/>
    </row>
    <row r="10" spans="2:17" ht="27.75" customHeight="1" x14ac:dyDescent="0.2">
      <c r="B10" s="49"/>
      <c r="C10" s="5"/>
      <c r="D10" s="165" t="s">
        <v>8</v>
      </c>
      <c r="E10" s="166"/>
      <c r="F10" s="59">
        <v>100000</v>
      </c>
      <c r="G10" s="60">
        <v>400</v>
      </c>
      <c r="H10" s="26"/>
      <c r="I10" s="144"/>
      <c r="J10" s="98"/>
      <c r="K10" s="99"/>
      <c r="L10" s="99"/>
      <c r="M10" s="99"/>
      <c r="N10" s="99"/>
      <c r="O10" s="100"/>
      <c r="P10" s="7"/>
      <c r="Q10" s="50"/>
    </row>
    <row r="11" spans="2:17" ht="18" customHeight="1" x14ac:dyDescent="0.2">
      <c r="B11" s="49"/>
      <c r="C11" s="5"/>
      <c r="D11" s="161" t="s">
        <v>10</v>
      </c>
      <c r="E11" s="162"/>
      <c r="F11" s="59">
        <v>-500</v>
      </c>
      <c r="G11" s="60">
        <v>1000</v>
      </c>
      <c r="H11" s="26"/>
      <c r="I11" s="144"/>
      <c r="J11" s="98"/>
      <c r="K11" s="99"/>
      <c r="L11" s="99"/>
      <c r="M11" s="99"/>
      <c r="N11" s="99"/>
      <c r="O11" s="100"/>
      <c r="P11" s="7"/>
      <c r="Q11" s="50"/>
    </row>
    <row r="12" spans="2:17" ht="13.5" customHeight="1" thickBot="1" x14ac:dyDescent="0.25">
      <c r="B12" s="49"/>
      <c r="C12" s="5"/>
      <c r="D12" s="165" t="s">
        <v>11</v>
      </c>
      <c r="E12" s="166"/>
      <c r="F12" s="59">
        <v>0</v>
      </c>
      <c r="G12" s="61">
        <v>0</v>
      </c>
      <c r="H12" s="28"/>
      <c r="I12" s="145"/>
      <c r="J12" s="101"/>
      <c r="K12" s="102"/>
      <c r="L12" s="102"/>
      <c r="M12" s="102"/>
      <c r="N12" s="102"/>
      <c r="O12" s="103"/>
      <c r="P12" s="7"/>
      <c r="Q12" s="50"/>
    </row>
    <row r="13" spans="2:17" x14ac:dyDescent="0.2">
      <c r="B13" s="49"/>
      <c r="C13" s="5"/>
      <c r="D13" s="161" t="s">
        <v>66</v>
      </c>
      <c r="E13" s="162"/>
      <c r="F13" s="60" t="s">
        <v>14</v>
      </c>
      <c r="G13" s="27"/>
      <c r="H13" s="28"/>
      <c r="I13" s="75" t="s">
        <v>62</v>
      </c>
      <c r="J13" s="167" t="s">
        <v>75</v>
      </c>
      <c r="K13" s="168"/>
      <c r="L13" s="168"/>
      <c r="M13" s="168"/>
      <c r="N13" s="168"/>
      <c r="O13" s="169"/>
      <c r="P13" s="7"/>
      <c r="Q13" s="50"/>
    </row>
    <row r="14" spans="2:17" ht="13.5" thickBot="1" x14ac:dyDescent="0.25">
      <c r="B14" s="49"/>
      <c r="C14" s="5"/>
      <c r="D14" s="159" t="s">
        <v>56</v>
      </c>
      <c r="E14" s="160"/>
      <c r="F14" s="61">
        <v>0</v>
      </c>
      <c r="G14" s="27"/>
      <c r="H14" s="28"/>
      <c r="I14" s="146" t="s">
        <v>66</v>
      </c>
      <c r="J14" s="95" t="s">
        <v>76</v>
      </c>
      <c r="K14" s="104"/>
      <c r="L14" s="104"/>
      <c r="M14" s="104"/>
      <c r="N14" s="104"/>
      <c r="O14" s="105"/>
      <c r="P14" s="7"/>
      <c r="Q14" s="50"/>
    </row>
    <row r="15" spans="2:17" x14ac:dyDescent="0.2">
      <c r="B15" s="49"/>
      <c r="C15" s="5"/>
      <c r="D15" s="6"/>
      <c r="E15" s="6"/>
      <c r="F15" s="6"/>
      <c r="G15" s="6"/>
      <c r="H15" s="28"/>
      <c r="I15" s="146"/>
      <c r="J15" s="98"/>
      <c r="K15" s="99"/>
      <c r="L15" s="99"/>
      <c r="M15" s="99"/>
      <c r="N15" s="99"/>
      <c r="O15" s="100"/>
      <c r="P15" s="7"/>
      <c r="Q15" s="50"/>
    </row>
    <row r="16" spans="2:17" ht="12.75" customHeight="1" x14ac:dyDescent="0.2">
      <c r="B16" s="49"/>
      <c r="C16" s="5"/>
      <c r="D16" s="25"/>
      <c r="E16" s="6"/>
      <c r="F16" s="6"/>
      <c r="G16" s="6"/>
      <c r="H16" s="28"/>
      <c r="I16" s="146"/>
      <c r="J16" s="101"/>
      <c r="K16" s="102"/>
      <c r="L16" s="102"/>
      <c r="M16" s="102"/>
      <c r="N16" s="102"/>
      <c r="O16" s="103"/>
      <c r="P16" s="7"/>
      <c r="Q16" s="50"/>
    </row>
    <row r="17" spans="2:17" ht="13.5" thickBot="1" x14ac:dyDescent="0.25">
      <c r="B17" s="49"/>
      <c r="C17" s="5"/>
      <c r="D17" s="6"/>
      <c r="E17" s="6"/>
      <c r="F17" s="6"/>
      <c r="G17" s="6"/>
      <c r="H17" s="28"/>
      <c r="I17" s="78" t="s">
        <v>4</v>
      </c>
      <c r="J17" s="139" t="s">
        <v>77</v>
      </c>
      <c r="K17" s="140"/>
      <c r="L17" s="140"/>
      <c r="M17" s="140"/>
      <c r="N17" s="140"/>
      <c r="O17" s="140"/>
      <c r="P17" s="7"/>
      <c r="Q17" s="50"/>
    </row>
    <row r="18" spans="2:17" ht="13.5" thickBot="1" x14ac:dyDescent="0.25">
      <c r="B18" s="49"/>
      <c r="C18" s="5"/>
      <c r="D18" s="154" t="s">
        <v>9</v>
      </c>
      <c r="E18" s="155"/>
      <c r="F18" s="156"/>
      <c r="G18" s="16"/>
      <c r="H18" s="28"/>
      <c r="I18" s="78" t="s">
        <v>6</v>
      </c>
      <c r="J18" s="139" t="s">
        <v>80</v>
      </c>
      <c r="K18" s="139"/>
      <c r="L18" s="139"/>
      <c r="M18" s="139"/>
      <c r="N18" s="139"/>
      <c r="O18" s="139"/>
      <c r="P18" s="7"/>
      <c r="Q18" s="50"/>
    </row>
    <row r="19" spans="2:17" ht="13.5" thickTop="1" x14ac:dyDescent="0.2">
      <c r="B19" s="49"/>
      <c r="C19" s="5"/>
      <c r="D19" s="149" t="s">
        <v>57</v>
      </c>
      <c r="E19" s="150"/>
      <c r="F19" s="57">
        <v>30</v>
      </c>
      <c r="G19" s="16"/>
      <c r="H19" s="6"/>
      <c r="I19" s="157" t="s">
        <v>19</v>
      </c>
      <c r="J19" s="106" t="s">
        <v>78</v>
      </c>
      <c r="K19" s="107"/>
      <c r="L19" s="107"/>
      <c r="M19" s="107"/>
      <c r="N19" s="107"/>
      <c r="O19" s="108"/>
      <c r="P19" s="7"/>
      <c r="Q19" s="51"/>
    </row>
    <row r="20" spans="2:17" x14ac:dyDescent="0.2">
      <c r="B20" s="49"/>
      <c r="C20" s="5"/>
      <c r="D20" s="184" t="s">
        <v>12</v>
      </c>
      <c r="E20" s="185"/>
      <c r="F20" s="84">
        <v>1</v>
      </c>
      <c r="G20" s="16"/>
      <c r="H20" s="6"/>
      <c r="I20" s="157"/>
      <c r="J20" s="98"/>
      <c r="K20" s="99"/>
      <c r="L20" s="99"/>
      <c r="M20" s="99"/>
      <c r="N20" s="99"/>
      <c r="O20" s="100"/>
      <c r="P20" s="7"/>
      <c r="Q20" s="53"/>
    </row>
    <row r="21" spans="2:17" ht="13.5" thickBot="1" x14ac:dyDescent="0.25">
      <c r="B21" s="49"/>
      <c r="C21" s="5"/>
      <c r="D21" s="191" t="s">
        <v>15</v>
      </c>
      <c r="E21" s="192"/>
      <c r="F21" s="58" t="s">
        <v>16</v>
      </c>
      <c r="G21" s="158"/>
      <c r="H21" s="93"/>
      <c r="I21" s="157"/>
      <c r="J21" s="101"/>
      <c r="K21" s="102"/>
      <c r="L21" s="102"/>
      <c r="M21" s="102"/>
      <c r="N21" s="102"/>
      <c r="O21" s="103"/>
      <c r="P21" s="7"/>
      <c r="Q21" s="50"/>
    </row>
    <row r="22" spans="2:17" ht="13.5" thickBot="1" x14ac:dyDescent="0.25">
      <c r="B22" s="49"/>
      <c r="C22" s="37"/>
      <c r="D22" s="38"/>
      <c r="E22" s="38"/>
      <c r="F22" s="38"/>
      <c r="G22" s="38"/>
      <c r="H22" s="43"/>
      <c r="I22" s="38"/>
      <c r="J22" s="38"/>
      <c r="K22" s="44"/>
      <c r="L22" s="38"/>
      <c r="M22" s="38"/>
      <c r="N22" s="38"/>
      <c r="O22" s="45"/>
      <c r="P22" s="39"/>
      <c r="Q22" s="50"/>
    </row>
    <row r="23" spans="2:17" ht="13.5" thickBot="1" x14ac:dyDescent="0.25">
      <c r="B23" s="49"/>
      <c r="C23" s="6"/>
      <c r="D23" s="6"/>
      <c r="E23" s="6"/>
      <c r="F23" s="6"/>
      <c r="G23" s="6"/>
      <c r="H23" s="6"/>
      <c r="I23" s="6"/>
      <c r="J23" s="6"/>
      <c r="K23" s="6"/>
      <c r="L23" s="6"/>
      <c r="M23" s="6"/>
      <c r="N23" s="6"/>
      <c r="O23" s="6"/>
      <c r="P23" s="6"/>
      <c r="Q23" s="50"/>
    </row>
    <row r="24" spans="2:17" ht="15.75" thickBot="1" x14ac:dyDescent="0.25">
      <c r="B24" s="49"/>
      <c r="C24" s="41"/>
      <c r="D24" s="130" t="s">
        <v>61</v>
      </c>
      <c r="E24" s="130"/>
      <c r="F24" s="130"/>
      <c r="G24" s="130"/>
      <c r="H24" s="130"/>
      <c r="I24" s="130"/>
      <c r="J24" s="130"/>
      <c r="K24" s="130"/>
      <c r="L24" s="130"/>
      <c r="M24" s="130"/>
      <c r="N24" s="130"/>
      <c r="O24" s="130"/>
      <c r="P24" s="131"/>
      <c r="Q24" s="50"/>
    </row>
    <row r="25" spans="2:17" ht="14.25" thickTop="1" thickBot="1" x14ac:dyDescent="0.25">
      <c r="B25" s="49"/>
      <c r="C25" s="5"/>
      <c r="D25" s="6"/>
      <c r="E25" s="6"/>
      <c r="F25" s="6"/>
      <c r="G25" s="6"/>
      <c r="H25" s="6"/>
      <c r="I25" s="6"/>
      <c r="J25" s="6"/>
      <c r="K25" s="6"/>
      <c r="L25" s="6"/>
      <c r="M25" s="6"/>
      <c r="N25" s="6"/>
      <c r="O25" s="6"/>
      <c r="P25" s="7"/>
      <c r="Q25" s="50"/>
    </row>
    <row r="26" spans="2:17" ht="13.5" thickBot="1" x14ac:dyDescent="0.25">
      <c r="B26" s="49"/>
      <c r="C26" s="5"/>
      <c r="D26" s="154" t="s">
        <v>22</v>
      </c>
      <c r="E26" s="155"/>
      <c r="F26" s="155"/>
      <c r="G26" s="156"/>
      <c r="H26" s="6"/>
      <c r="K26" s="16"/>
      <c r="L26" s="6"/>
      <c r="O26" s="6"/>
      <c r="P26" s="7"/>
      <c r="Q26" s="50"/>
    </row>
    <row r="27" spans="2:17" ht="13.5" thickTop="1" x14ac:dyDescent="0.2">
      <c r="B27" s="49"/>
      <c r="C27" s="5"/>
      <c r="D27" s="186"/>
      <c r="E27" s="187"/>
      <c r="F27" s="66" t="s">
        <v>24</v>
      </c>
      <c r="G27" s="67" t="s">
        <v>58</v>
      </c>
      <c r="H27" s="6"/>
      <c r="L27" s="6"/>
      <c r="O27" s="6"/>
      <c r="P27" s="7"/>
      <c r="Q27" s="50"/>
    </row>
    <row r="28" spans="2:17" x14ac:dyDescent="0.2">
      <c r="B28" s="49"/>
      <c r="C28" s="5"/>
      <c r="D28" s="182" t="s">
        <v>26</v>
      </c>
      <c r="E28" s="183"/>
      <c r="F28" s="30">
        <f>Calculations!E16</f>
        <v>4.1573924520064258</v>
      </c>
      <c r="G28" s="32">
        <f>Calculations!E17</f>
        <v>14.966612827223134</v>
      </c>
      <c r="H28" s="6"/>
      <c r="L28" s="6"/>
      <c r="O28" s="6"/>
      <c r="P28" s="7"/>
      <c r="Q28" s="50"/>
    </row>
    <row r="29" spans="2:17" x14ac:dyDescent="0.2">
      <c r="B29" s="49"/>
      <c r="C29" s="5"/>
      <c r="D29" s="184" t="s">
        <v>27</v>
      </c>
      <c r="E29" s="185"/>
      <c r="F29" s="31">
        <f>Calculations!F16</f>
        <v>2.2426594926559851</v>
      </c>
      <c r="G29" s="33">
        <f>Calculations!F17</f>
        <v>8.0735741735615463</v>
      </c>
      <c r="H29" s="6"/>
      <c r="I29" s="16"/>
      <c r="J29" s="85"/>
      <c r="L29" s="6"/>
      <c r="M29" s="6"/>
      <c r="N29" s="6"/>
      <c r="O29" s="6"/>
      <c r="P29" s="7"/>
      <c r="Q29" s="50"/>
    </row>
    <row r="30" spans="2:17" ht="15.75" x14ac:dyDescent="0.2">
      <c r="B30" s="49"/>
      <c r="C30" s="40"/>
      <c r="D30" s="182" t="s">
        <v>28</v>
      </c>
      <c r="E30" s="183"/>
      <c r="F30" s="30">
        <f>Calculations!G16</f>
        <v>0</v>
      </c>
      <c r="G30" s="32">
        <f>Calculations!G17</f>
        <v>0</v>
      </c>
      <c r="H30" s="29"/>
      <c r="I30" s="16"/>
      <c r="J30" s="85"/>
      <c r="L30" s="6"/>
      <c r="M30" s="6"/>
      <c r="N30" s="6"/>
      <c r="O30" s="6"/>
      <c r="P30" s="7"/>
      <c r="Q30" s="50"/>
    </row>
    <row r="31" spans="2:17" ht="13.5" thickBot="1" x14ac:dyDescent="0.25">
      <c r="B31" s="49"/>
      <c r="C31" s="5"/>
      <c r="D31" s="180" t="s">
        <v>29</v>
      </c>
      <c r="E31" s="181"/>
      <c r="F31" s="34">
        <f>Calculations!H16</f>
        <v>0</v>
      </c>
      <c r="G31" s="35">
        <f>Calculations!H17</f>
        <v>0</v>
      </c>
      <c r="H31" s="6"/>
      <c r="I31" s="16"/>
      <c r="J31" s="85"/>
      <c r="L31" s="6"/>
      <c r="M31" s="6"/>
      <c r="N31" s="6"/>
      <c r="O31" s="6"/>
      <c r="P31" s="7"/>
      <c r="Q31" s="50"/>
    </row>
    <row r="32" spans="2:17" x14ac:dyDescent="0.2">
      <c r="B32" s="49"/>
      <c r="C32" s="5"/>
      <c r="D32" s="6"/>
      <c r="E32" s="6"/>
      <c r="F32" s="6"/>
      <c r="G32" s="6"/>
      <c r="H32" s="6"/>
      <c r="I32" s="25" t="s">
        <v>83</v>
      </c>
      <c r="J32" s="6"/>
      <c r="K32" s="6"/>
      <c r="L32" s="6"/>
      <c r="M32" s="6"/>
      <c r="N32" s="6"/>
      <c r="O32" s="6"/>
      <c r="P32" s="7"/>
      <c r="Q32" s="50"/>
    </row>
    <row r="33" spans="2:23" ht="13.5" thickBot="1" x14ac:dyDescent="0.25">
      <c r="B33" s="49"/>
      <c r="C33" s="5"/>
      <c r="D33" s="6"/>
      <c r="E33" s="6"/>
      <c r="F33" s="6"/>
      <c r="G33" s="6"/>
      <c r="H33" s="6"/>
      <c r="I33" s="132" t="s">
        <v>81</v>
      </c>
      <c r="J33" s="133"/>
      <c r="K33" s="6"/>
      <c r="L33" s="16"/>
      <c r="M33" s="6"/>
      <c r="N33" s="6"/>
      <c r="O33" s="6"/>
      <c r="P33" s="7"/>
      <c r="Q33" s="50"/>
    </row>
    <row r="34" spans="2:23" x14ac:dyDescent="0.2">
      <c r="B34" s="49"/>
      <c r="C34" s="5"/>
      <c r="D34" s="178" t="s">
        <v>63</v>
      </c>
      <c r="E34" s="179"/>
      <c r="F34" s="36">
        <f>Calculations!J20</f>
        <v>971.77630105278877</v>
      </c>
      <c r="G34" s="6"/>
      <c r="H34" s="6"/>
      <c r="I34" s="134" t="s">
        <v>82</v>
      </c>
      <c r="J34" s="135"/>
      <c r="K34" s="6"/>
      <c r="L34" s="6"/>
      <c r="M34" s="6"/>
      <c r="N34" s="6"/>
      <c r="O34" s="6"/>
      <c r="P34" s="7"/>
      <c r="Q34" s="50"/>
    </row>
    <row r="35" spans="2:23" x14ac:dyDescent="0.2">
      <c r="B35" s="49"/>
      <c r="C35" s="5"/>
      <c r="D35" s="176" t="s">
        <v>64</v>
      </c>
      <c r="E35" s="177"/>
      <c r="F35" s="68">
        <f>Calculations!M20</f>
        <v>1900</v>
      </c>
      <c r="G35" s="6"/>
      <c r="H35" s="6"/>
      <c r="I35" s="6"/>
      <c r="J35" s="16"/>
      <c r="K35" s="6"/>
      <c r="L35" s="6"/>
      <c r="M35" s="6"/>
      <c r="N35" s="6"/>
      <c r="O35" s="6"/>
      <c r="P35" s="7"/>
      <c r="Q35" s="50"/>
    </row>
    <row r="36" spans="2:23" x14ac:dyDescent="0.2">
      <c r="B36" s="49"/>
      <c r="C36" s="5"/>
      <c r="D36" s="174" t="s">
        <v>60</v>
      </c>
      <c r="E36" s="175"/>
      <c r="F36" s="32">
        <f>Calculations!J19</f>
        <v>365.53437189776753</v>
      </c>
      <c r="G36" s="6"/>
      <c r="H36" s="6"/>
      <c r="I36" s="6"/>
      <c r="J36" s="6"/>
      <c r="K36" s="6"/>
      <c r="L36" s="6"/>
      <c r="M36" s="6"/>
      <c r="N36" s="6"/>
      <c r="O36" s="6"/>
      <c r="P36" s="7"/>
      <c r="Q36" s="50"/>
    </row>
    <row r="37" spans="2:23" ht="13.5" thickBot="1" x14ac:dyDescent="0.25">
      <c r="B37" s="49"/>
      <c r="C37" s="5"/>
      <c r="D37" s="172" t="s">
        <v>59</v>
      </c>
      <c r="E37" s="173"/>
      <c r="F37" s="69">
        <f>F36/60</f>
        <v>6.0922395316294589</v>
      </c>
      <c r="G37" s="6"/>
      <c r="H37" s="6"/>
      <c r="I37" s="6"/>
      <c r="J37" s="6"/>
      <c r="K37" s="6"/>
      <c r="L37" s="6"/>
      <c r="M37" s="6"/>
      <c r="N37" s="6"/>
      <c r="O37" s="6"/>
      <c r="P37" s="7"/>
      <c r="Q37" s="50"/>
    </row>
    <row r="38" spans="2:23" ht="13.5" thickBot="1" x14ac:dyDescent="0.25">
      <c r="B38" s="49"/>
      <c r="C38" s="37"/>
      <c r="D38" s="38"/>
      <c r="E38" s="38"/>
      <c r="F38" s="38"/>
      <c r="G38" s="38"/>
      <c r="H38" s="38"/>
      <c r="I38" s="38"/>
      <c r="J38" s="38"/>
      <c r="K38" s="38"/>
      <c r="L38" s="38"/>
      <c r="M38" s="38"/>
      <c r="N38" s="38"/>
      <c r="O38" s="38"/>
      <c r="P38" s="39"/>
      <c r="Q38" s="50"/>
    </row>
    <row r="39" spans="2:23" x14ac:dyDescent="0.2">
      <c r="B39" s="49"/>
      <c r="C39" s="6"/>
      <c r="D39" s="6"/>
      <c r="E39" s="6"/>
      <c r="F39" s="6"/>
      <c r="G39" s="6"/>
      <c r="H39" s="6"/>
      <c r="I39" s="6"/>
      <c r="J39" s="6"/>
      <c r="K39" s="6"/>
      <c r="L39" s="6"/>
      <c r="M39" s="6"/>
      <c r="N39" s="6"/>
      <c r="O39" s="6"/>
      <c r="P39" s="6"/>
      <c r="Q39" s="50"/>
    </row>
    <row r="40" spans="2:23" ht="13.5" thickBot="1" x14ac:dyDescent="0.25">
      <c r="B40" s="49"/>
      <c r="C40" s="6"/>
      <c r="D40" s="6"/>
      <c r="E40" s="6"/>
      <c r="F40" s="6"/>
      <c r="G40" s="6"/>
      <c r="H40" s="6"/>
      <c r="I40" s="6"/>
      <c r="J40" s="6"/>
      <c r="K40" s="6"/>
      <c r="L40" s="6"/>
      <c r="M40" s="6"/>
      <c r="N40" s="6"/>
      <c r="O40" s="6"/>
      <c r="P40" s="6"/>
      <c r="Q40" s="50"/>
    </row>
    <row r="41" spans="2:23" ht="13.5" thickTop="1" x14ac:dyDescent="0.2">
      <c r="B41" s="49"/>
      <c r="C41" s="6"/>
      <c r="D41" s="76" t="s">
        <v>67</v>
      </c>
      <c r="E41" s="141" t="s">
        <v>73</v>
      </c>
      <c r="F41" s="142"/>
      <c r="G41" s="79" t="s">
        <v>68</v>
      </c>
      <c r="H41" s="120" t="s">
        <v>72</v>
      </c>
      <c r="I41" s="122"/>
      <c r="J41" s="79" t="s">
        <v>69</v>
      </c>
      <c r="K41" s="120" t="s">
        <v>70</v>
      </c>
      <c r="L41" s="121"/>
      <c r="M41" s="122"/>
      <c r="N41" s="123" t="s">
        <v>71</v>
      </c>
      <c r="O41" s="121"/>
      <c r="P41" s="124"/>
      <c r="Q41" s="80"/>
      <c r="R41" s="92"/>
      <c r="S41" s="92"/>
      <c r="T41" s="92"/>
      <c r="U41" s="92"/>
      <c r="V41" s="92"/>
      <c r="W41" s="92"/>
    </row>
    <row r="42" spans="2:23" x14ac:dyDescent="0.2">
      <c r="B42" s="49"/>
      <c r="C42" s="6"/>
      <c r="D42" s="136">
        <f ca="1">TODAY()</f>
        <v>44875</v>
      </c>
      <c r="E42" s="107"/>
      <c r="F42" s="114"/>
      <c r="G42" s="109"/>
      <c r="H42" s="112"/>
      <c r="I42" s="114"/>
      <c r="J42" s="109"/>
      <c r="K42" s="112"/>
      <c r="L42" s="113"/>
      <c r="M42" s="114"/>
      <c r="N42" s="125"/>
      <c r="O42" s="113"/>
      <c r="P42" s="126"/>
      <c r="Q42" s="80"/>
      <c r="R42" s="92"/>
      <c r="S42" s="92"/>
      <c r="T42" s="92"/>
      <c r="U42" s="92"/>
      <c r="V42" s="92"/>
      <c r="W42" s="92"/>
    </row>
    <row r="43" spans="2:23" x14ac:dyDescent="0.2">
      <c r="B43" s="49"/>
      <c r="C43" s="6"/>
      <c r="D43" s="137"/>
      <c r="E43" s="116"/>
      <c r="F43" s="100"/>
      <c r="G43" s="110"/>
      <c r="H43" s="115"/>
      <c r="I43" s="100"/>
      <c r="J43" s="110"/>
      <c r="K43" s="115"/>
      <c r="L43" s="116"/>
      <c r="M43" s="100"/>
      <c r="N43" s="98"/>
      <c r="O43" s="99"/>
      <c r="P43" s="127"/>
      <c r="Q43" s="80"/>
      <c r="R43" s="92"/>
      <c r="S43" s="92"/>
      <c r="T43" s="92"/>
      <c r="U43" s="92"/>
      <c r="V43" s="92"/>
      <c r="W43" s="92"/>
    </row>
    <row r="44" spans="2:23" ht="13.5" thickBot="1" x14ac:dyDescent="0.25">
      <c r="B44" s="49"/>
      <c r="C44" s="6"/>
      <c r="D44" s="138"/>
      <c r="E44" s="118"/>
      <c r="F44" s="119"/>
      <c r="G44" s="111"/>
      <c r="H44" s="117"/>
      <c r="I44" s="119"/>
      <c r="J44" s="111"/>
      <c r="K44" s="117"/>
      <c r="L44" s="118"/>
      <c r="M44" s="119"/>
      <c r="N44" s="128"/>
      <c r="O44" s="118"/>
      <c r="P44" s="129"/>
      <c r="Q44" s="80"/>
      <c r="R44" s="93"/>
      <c r="S44" s="94"/>
      <c r="T44" s="94"/>
      <c r="U44" s="94"/>
      <c r="V44" s="94"/>
      <c r="W44" s="94"/>
    </row>
    <row r="45" spans="2:23" ht="13.5" thickTop="1" x14ac:dyDescent="0.2">
      <c r="B45" s="49"/>
      <c r="C45" s="6"/>
      <c r="D45" s="6"/>
      <c r="E45" s="6"/>
      <c r="F45" s="6"/>
      <c r="G45" s="6"/>
      <c r="H45" s="6"/>
      <c r="I45" s="6"/>
      <c r="J45" s="6"/>
      <c r="K45" s="6"/>
      <c r="L45" s="6"/>
      <c r="M45" s="6"/>
      <c r="N45" s="6"/>
      <c r="O45" s="6"/>
      <c r="P45" s="6"/>
      <c r="Q45" s="50"/>
    </row>
    <row r="46" spans="2:23" x14ac:dyDescent="0.2">
      <c r="B46" s="49"/>
      <c r="C46" s="6"/>
      <c r="D46" s="6"/>
      <c r="E46" s="6"/>
      <c r="F46" s="6"/>
      <c r="G46" s="6"/>
      <c r="H46" s="6"/>
      <c r="I46" s="6"/>
      <c r="J46" s="6"/>
      <c r="K46" s="6"/>
      <c r="L46" s="6"/>
      <c r="M46" s="6"/>
      <c r="N46" s="6"/>
      <c r="O46" s="6"/>
      <c r="P46" s="6"/>
      <c r="Q46" s="50"/>
    </row>
    <row r="47" spans="2:23" x14ac:dyDescent="0.2">
      <c r="B47" s="49"/>
      <c r="C47" s="6"/>
      <c r="D47" s="6"/>
      <c r="E47" s="6"/>
      <c r="F47" s="6"/>
      <c r="G47" s="6"/>
      <c r="H47" s="6"/>
      <c r="I47" s="6"/>
      <c r="J47" s="6"/>
      <c r="K47" s="6"/>
      <c r="L47" s="6"/>
      <c r="M47" s="6"/>
      <c r="N47" s="6"/>
      <c r="O47" s="6"/>
      <c r="P47" s="6"/>
      <c r="Q47" s="50"/>
    </row>
    <row r="48" spans="2:23" x14ac:dyDescent="0.2">
      <c r="B48" s="49"/>
      <c r="C48" s="6"/>
      <c r="D48" s="6"/>
      <c r="E48" s="6"/>
      <c r="F48" s="6"/>
      <c r="G48" s="6"/>
      <c r="H48" s="6"/>
      <c r="I48" s="6"/>
      <c r="J48" s="6"/>
      <c r="K48" s="6"/>
      <c r="L48" s="6"/>
      <c r="M48" s="6"/>
      <c r="N48" s="6"/>
      <c r="O48" s="6"/>
      <c r="P48" s="6"/>
      <c r="Q48" s="50"/>
    </row>
    <row r="49" spans="2:17" x14ac:dyDescent="0.2">
      <c r="B49" s="49"/>
      <c r="C49" s="6"/>
      <c r="D49" s="6"/>
      <c r="E49" s="6"/>
      <c r="F49" s="6"/>
      <c r="G49" s="6"/>
      <c r="H49" s="6"/>
      <c r="I49" s="6"/>
      <c r="J49" s="6"/>
      <c r="K49" s="6"/>
      <c r="L49" s="6"/>
      <c r="M49" s="6"/>
      <c r="N49" s="6"/>
      <c r="O49" s="6"/>
      <c r="P49" s="6"/>
      <c r="Q49" s="50"/>
    </row>
    <row r="50" spans="2:17" x14ac:dyDescent="0.2">
      <c r="B50" s="49"/>
      <c r="C50" s="6"/>
      <c r="D50" s="6"/>
      <c r="E50" s="6"/>
      <c r="F50" s="6"/>
      <c r="G50" s="6"/>
      <c r="H50" s="6"/>
      <c r="I50" s="6"/>
      <c r="J50" s="6"/>
      <c r="K50" s="6"/>
      <c r="L50" s="6"/>
      <c r="M50" s="6"/>
      <c r="N50" s="6"/>
      <c r="O50" s="6"/>
      <c r="P50" s="6"/>
      <c r="Q50" s="50"/>
    </row>
    <row r="51" spans="2:17" x14ac:dyDescent="0.2">
      <c r="B51" s="49"/>
      <c r="N51" s="6"/>
      <c r="O51" s="6"/>
      <c r="P51" s="6"/>
      <c r="Q51" s="50"/>
    </row>
    <row r="52" spans="2:17" x14ac:dyDescent="0.2">
      <c r="B52" s="49"/>
      <c r="N52" s="6"/>
      <c r="O52" s="6"/>
      <c r="P52" s="6"/>
      <c r="Q52" s="50"/>
    </row>
    <row r="53" spans="2:17" x14ac:dyDescent="0.2">
      <c r="B53" s="49"/>
      <c r="N53" s="6"/>
      <c r="O53" s="6"/>
      <c r="P53" s="6"/>
      <c r="Q53" s="50"/>
    </row>
    <row r="54" spans="2:17" x14ac:dyDescent="0.2">
      <c r="B54" s="49"/>
      <c r="N54" s="6"/>
      <c r="O54" s="6"/>
      <c r="P54" s="6"/>
      <c r="Q54" s="50"/>
    </row>
    <row r="55" spans="2:17" s="65" customFormat="1" x14ac:dyDescent="0.2">
      <c r="B55" s="62"/>
      <c r="C55" s="63"/>
      <c r="D55" s="63"/>
      <c r="E55" s="63"/>
      <c r="F55" s="63"/>
      <c r="G55" s="63"/>
      <c r="H55" s="63"/>
      <c r="I55" s="63"/>
      <c r="J55" s="63"/>
      <c r="K55" s="63"/>
      <c r="L55" s="63"/>
      <c r="M55" s="63"/>
      <c r="N55" s="63"/>
      <c r="O55" s="63"/>
      <c r="P55" s="63"/>
      <c r="Q55" s="64"/>
    </row>
    <row r="56" spans="2:17" ht="13.5" thickBot="1" x14ac:dyDescent="0.25">
      <c r="B56" s="54"/>
      <c r="C56" s="55"/>
      <c r="D56" s="55"/>
      <c r="E56" s="55"/>
      <c r="F56" s="55"/>
      <c r="G56" s="55"/>
      <c r="H56" s="55"/>
      <c r="I56" s="55"/>
      <c r="J56" s="55"/>
      <c r="K56" s="55"/>
      <c r="L56" s="55"/>
      <c r="M56" s="55"/>
      <c r="N56" s="55"/>
      <c r="O56" s="55"/>
      <c r="P56" s="55"/>
      <c r="Q56" s="56"/>
    </row>
    <row r="57" spans="2:17" ht="13.5" thickTop="1" x14ac:dyDescent="0.2"/>
    <row r="64" spans="2:17" ht="25.5" hidden="1" customHeight="1" x14ac:dyDescent="0.2"/>
    <row r="70" spans="14:14" ht="25.5" hidden="1" customHeight="1" x14ac:dyDescent="0.2"/>
    <row r="72" spans="14:14" hidden="1" x14ac:dyDescent="0.2">
      <c r="N72" s="6"/>
    </row>
  </sheetData>
  <mergeCells count="52">
    <mergeCell ref="B4:G4"/>
    <mergeCell ref="D37:E37"/>
    <mergeCell ref="D36:E36"/>
    <mergeCell ref="D35:E35"/>
    <mergeCell ref="D34:E34"/>
    <mergeCell ref="D26:G26"/>
    <mergeCell ref="D31:E31"/>
    <mergeCell ref="D30:E30"/>
    <mergeCell ref="D29:E29"/>
    <mergeCell ref="D28:E28"/>
    <mergeCell ref="D27:E27"/>
    <mergeCell ref="D7:G7"/>
    <mergeCell ref="D21:E21"/>
    <mergeCell ref="D20:E20"/>
    <mergeCell ref="I9:I12"/>
    <mergeCell ref="I14:I16"/>
    <mergeCell ref="D8:E8"/>
    <mergeCell ref="D19:E19"/>
    <mergeCell ref="I8:O8"/>
    <mergeCell ref="D18:F18"/>
    <mergeCell ref="I19:I21"/>
    <mergeCell ref="G21:H21"/>
    <mergeCell ref="D14:E14"/>
    <mergeCell ref="D13:E13"/>
    <mergeCell ref="D9:E9"/>
    <mergeCell ref="D10:E10"/>
    <mergeCell ref="D11:E11"/>
    <mergeCell ref="D12:E12"/>
    <mergeCell ref="J13:O13"/>
    <mergeCell ref="J17:O17"/>
    <mergeCell ref="E42:F44"/>
    <mergeCell ref="E41:F41"/>
    <mergeCell ref="H42:I44"/>
    <mergeCell ref="H41:I41"/>
    <mergeCell ref="G42:G44"/>
    <mergeCell ref="J18:O18"/>
    <mergeCell ref="R41:W41"/>
    <mergeCell ref="R42:W42"/>
    <mergeCell ref="R43:W43"/>
    <mergeCell ref="R44:W44"/>
    <mergeCell ref="J9:O12"/>
    <mergeCell ref="J14:O16"/>
    <mergeCell ref="J19:O21"/>
    <mergeCell ref="J42:J44"/>
    <mergeCell ref="K42:M44"/>
    <mergeCell ref="K41:M41"/>
    <mergeCell ref="N41:P41"/>
    <mergeCell ref="N42:P44"/>
    <mergeCell ref="D24:P24"/>
    <mergeCell ref="I33:J33"/>
    <mergeCell ref="I34:J34"/>
    <mergeCell ref="D42:D44"/>
  </mergeCells>
  <phoneticPr fontId="6" type="noConversion"/>
  <conditionalFormatting sqref="F28:G31">
    <cfRule type="cellIs" dxfId="3" priority="2" stopIfTrue="1" operator="lessThanOrEqual">
      <formula>0</formula>
    </cfRule>
    <cfRule type="cellIs" dxfId="2" priority="3" stopIfTrue="1" operator="greaterThan">
      <formula>0</formula>
    </cfRule>
  </conditionalFormatting>
  <pageMargins left="0.74803149606299213" right="0.74803149606299213" top="0.98425196850393704" bottom="0.98425196850393704" header="0.51181102362204722" footer="0.51181102362204722"/>
  <pageSetup paperSize="9" scale="58" orientation="landscape" r:id="rId1"/>
  <headerFooter alignWithMargins="0">
    <oddFooter>&amp;F&amp;RPage &amp;P</oddFooter>
  </headerFooter>
  <drawing r:id="rId2"/>
  <extLst>
    <ext xmlns:x14="http://schemas.microsoft.com/office/spreadsheetml/2009/9/main" uri="{78C0D931-6437-407d-A8EE-F0AAD7539E65}">
      <x14:conditionalFormattings>
        <x14:conditionalFormatting xmlns:xm="http://schemas.microsoft.com/office/excel/2006/main">
          <x14:cfRule type="cellIs" priority="6" stopIfTrue="1" operator="greaterThanOrEqual" id="{2B5C4513-7FD9-4E83-872B-592DF7E2547B}">
            <xm:f>Calculations!$M$20</xm:f>
            <x14:dxf>
              <fill>
                <patternFill>
                  <bgColor rgb="FFFFC000"/>
                </patternFill>
              </fill>
            </x14:dxf>
          </x14:cfRule>
          <x14:cfRule type="cellIs" priority="7" stopIfTrue="1" operator="lessThan" id="{15CAF5BD-3BBC-40C7-A2D6-8F4688837528}">
            <xm:f>Calculations!$M$20</xm:f>
            <x14:dxf>
              <fill>
                <patternFill>
                  <bgColor rgb="FFFFFF00"/>
                </patternFill>
              </fill>
            </x14:dxf>
          </x14:cfRule>
          <xm:sqref>F34</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Calculations!$I$9:$I$11</xm:f>
          </x14:formula1>
          <xm:sqref>F13</xm:sqref>
        </x14:dataValidation>
        <x14:dataValidation type="list" allowBlank="1" showInputMessage="1" showErrorMessage="1" xr:uid="{00000000-0002-0000-0000-000001000000}">
          <x14:formula1>
            <xm:f>Calculations!$L$9:$L$11</xm:f>
          </x14:formula1>
          <xm:sqref>F21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3:O21"/>
  <sheetViews>
    <sheetView showFormulas="1" topLeftCell="H1" zoomScale="85" zoomScaleNormal="85" workbookViewId="0">
      <selection activeCell="H33" sqref="H33"/>
    </sheetView>
  </sheetViews>
  <sheetFormatPr defaultRowHeight="12.75" x14ac:dyDescent="0.2"/>
  <cols>
    <col min="3" max="3" width="10.85546875" bestFit="1" customWidth="1"/>
    <col min="4" max="4" width="13.7109375" customWidth="1"/>
    <col min="5" max="5" width="21.85546875" bestFit="1" customWidth="1"/>
    <col min="6" max="6" width="22.85546875" customWidth="1"/>
    <col min="7" max="7" width="24" customWidth="1"/>
    <col min="8" max="8" width="24.85546875" customWidth="1"/>
    <col min="9" max="9" width="7.140625" bestFit="1" customWidth="1"/>
    <col min="10" max="10" width="13.5703125" customWidth="1"/>
    <col min="12" max="12" width="14.28515625" customWidth="1"/>
    <col min="13" max="13" width="11.7109375" customWidth="1"/>
    <col min="14" max="14" width="13.140625" customWidth="1"/>
  </cols>
  <sheetData>
    <row r="3" spans="3:15" x14ac:dyDescent="0.2">
      <c r="K3" s="8"/>
    </row>
    <row r="4" spans="3:15" x14ac:dyDescent="0.2">
      <c r="E4" s="1" t="s">
        <v>30</v>
      </c>
      <c r="F4" s="1" t="s">
        <v>31</v>
      </c>
      <c r="K4" s="2"/>
      <c r="L4" s="9" t="s">
        <v>32</v>
      </c>
    </row>
    <row r="5" spans="3:15" x14ac:dyDescent="0.2">
      <c r="D5" t="s">
        <v>33</v>
      </c>
      <c r="E5" s="70">
        <f>IF('Rolling calcs'!F9=0,0,1/'Rolling calcs'!F9)</f>
        <v>3.3333333333333335E-3</v>
      </c>
      <c r="F5" s="71">
        <f>IF('Rolling calcs'!G9=0,0,'Rolling calcs'!G9)</f>
        <v>500</v>
      </c>
      <c r="G5" t="s">
        <v>23</v>
      </c>
    </row>
    <row r="6" spans="3:15" x14ac:dyDescent="0.2">
      <c r="D6" t="s">
        <v>34</v>
      </c>
      <c r="E6" s="70">
        <f>IF('Rolling calcs'!F10=0,0,1/'Rolling calcs'!F10)</f>
        <v>1.0000000000000001E-5</v>
      </c>
      <c r="F6" s="71">
        <f>IF('Rolling calcs'!G10=0,0,'Rolling calcs'!G10)</f>
        <v>400</v>
      </c>
      <c r="G6" t="s">
        <v>23</v>
      </c>
      <c r="J6" s="10" t="s">
        <v>35</v>
      </c>
      <c r="L6" s="10" t="s">
        <v>36</v>
      </c>
    </row>
    <row r="7" spans="3:15" x14ac:dyDescent="0.2">
      <c r="D7" t="s">
        <v>37</v>
      </c>
      <c r="E7" s="70">
        <f>IF('Rolling calcs'!F11=0,0,1/'Rolling calcs'!F11)</f>
        <v>-2E-3</v>
      </c>
      <c r="F7" s="71">
        <f>IF('Rolling calcs'!G11=0,0,'Rolling calcs'!G11)</f>
        <v>1000</v>
      </c>
      <c r="G7" t="s">
        <v>23</v>
      </c>
      <c r="J7" s="20">
        <f>VLOOKUP('Rolling calcs'!$F$13,$I$9:$J$11,2,FALSE)</f>
        <v>2.2000000000000001E-4</v>
      </c>
      <c r="L7" s="20">
        <f>VLOOKUP('Rolling calcs'!$F$21,$L$9:$M$11,2,FALSE)</f>
        <v>1.3514666666666667E-3</v>
      </c>
    </row>
    <row r="8" spans="3:15" x14ac:dyDescent="0.2">
      <c r="D8" t="s">
        <v>38</v>
      </c>
      <c r="E8" s="70">
        <f>IF('Rolling calcs'!F12=0,0,1/'Rolling calcs'!F12)</f>
        <v>0</v>
      </c>
      <c r="F8" s="71">
        <f>IF('Rolling calcs'!G12=0,0,'Rolling calcs'!G12)</f>
        <v>0</v>
      </c>
      <c r="G8" t="s">
        <v>23</v>
      </c>
      <c r="I8" s="13" t="s">
        <v>2</v>
      </c>
      <c r="J8" s="13"/>
      <c r="L8" s="13" t="s">
        <v>39</v>
      </c>
      <c r="M8" s="13" t="s">
        <v>40</v>
      </c>
      <c r="N8" s="13" t="s">
        <v>41</v>
      </c>
      <c r="O8" s="13" t="s">
        <v>42</v>
      </c>
    </row>
    <row r="9" spans="3:15" x14ac:dyDescent="0.2">
      <c r="D9" t="s">
        <v>43</v>
      </c>
      <c r="F9">
        <f>'Rolling calcs'!F19*'Rolling calcs'!F20*1000</f>
        <v>30000</v>
      </c>
      <c r="G9" t="s">
        <v>44</v>
      </c>
      <c r="I9" s="13" t="s">
        <v>14</v>
      </c>
      <c r="J9" s="19">
        <v>2.2000000000000001E-4</v>
      </c>
      <c r="L9" s="13" t="s">
        <v>16</v>
      </c>
      <c r="M9" s="19">
        <f>F$10*N9/F$9</f>
        <v>1.3514666666666667E-3</v>
      </c>
      <c r="N9" s="13">
        <f>(0.6*F$9/(F$10*1000)+8.17)*O9</f>
        <v>10.136000000000001</v>
      </c>
      <c r="O9" s="13">
        <v>0.8</v>
      </c>
    </row>
    <row r="10" spans="3:15" x14ac:dyDescent="0.2">
      <c r="D10" t="s">
        <v>45</v>
      </c>
      <c r="F10">
        <f>'Rolling calcs'!F20*4</f>
        <v>4</v>
      </c>
      <c r="I10" s="13" t="s">
        <v>18</v>
      </c>
      <c r="J10" s="19">
        <v>4.8000000000000001E-4</v>
      </c>
      <c r="L10" s="13" t="s">
        <v>20</v>
      </c>
      <c r="M10" s="19">
        <f>F$10*N10/F$9</f>
        <v>1.5204000000000001E-3</v>
      </c>
      <c r="N10" s="13">
        <f>(0.6*F$9/(F$10*1000)+8.17)*O10</f>
        <v>11.403</v>
      </c>
      <c r="O10" s="13">
        <v>0.9</v>
      </c>
    </row>
    <row r="11" spans="3:15" x14ac:dyDescent="0.2">
      <c r="C11" t="s">
        <v>46</v>
      </c>
      <c r="F11" s="18">
        <f>-(L7+J7)</f>
        <v>-1.5714666666666666E-3</v>
      </c>
      <c r="I11" s="13" t="s">
        <v>13</v>
      </c>
      <c r="J11" s="19">
        <v>7.3999999999999999E-4</v>
      </c>
      <c r="L11" s="14" t="s">
        <v>21</v>
      </c>
      <c r="M11" s="19">
        <f>F$10*N11/F$9</f>
        <v>1.6893333333333333E-3</v>
      </c>
      <c r="N11" s="13">
        <f>(0.6*F$9/(F$10*1000)+8.17)*O11</f>
        <v>12.67</v>
      </c>
      <c r="O11" s="21">
        <v>1</v>
      </c>
    </row>
    <row r="13" spans="3:15" x14ac:dyDescent="0.2">
      <c r="E13" t="s">
        <v>33</v>
      </c>
      <c r="F13" t="s">
        <v>34</v>
      </c>
      <c r="G13" t="s">
        <v>37</v>
      </c>
      <c r="H13" t="s">
        <v>38</v>
      </c>
    </row>
    <row r="14" spans="3:15" x14ac:dyDescent="0.2">
      <c r="C14" t="s">
        <v>47</v>
      </c>
      <c r="D14" s="12">
        <f>'Rolling calcs'!F14/3.6</f>
        <v>0</v>
      </c>
      <c r="E14" s="12">
        <f>D14*D14+(2*9.81*(E5+F11)*F5)</f>
        <v>17.283912000000001</v>
      </c>
      <c r="F14" s="74">
        <f>IF(E14&lt;0.001,0,(E14+(2*9.81*(E6+F11)*F6)))</f>
        <v>5.0295216000000007</v>
      </c>
      <c r="G14" s="74">
        <f>IF(F14&lt;0.001,0,(F14+(2*9.81*(E7+F11)*F7)))</f>
        <v>-65.042654400000018</v>
      </c>
      <c r="H14" s="74">
        <f>IF(G14&lt;0.001,0,(G14+(2*9.81*(E8+F11)*F8)))</f>
        <v>0</v>
      </c>
    </row>
    <row r="15" spans="3:15" x14ac:dyDescent="0.2">
      <c r="C15" t="s">
        <v>47</v>
      </c>
      <c r="E15" s="12">
        <f>IF(E14&gt;0,E14,0)</f>
        <v>17.283912000000001</v>
      </c>
      <c r="F15" s="12">
        <f>IF(F14&gt;0,F14,0)</f>
        <v>5.0295216000000007</v>
      </c>
      <c r="G15" s="12">
        <f>IF(G14&gt;0,G14,0)</f>
        <v>0</v>
      </c>
      <c r="H15" s="12">
        <f>IF(H14&gt;0,H14,0)</f>
        <v>0</v>
      </c>
    </row>
    <row r="16" spans="3:15" x14ac:dyDescent="0.2">
      <c r="C16" t="s">
        <v>48</v>
      </c>
      <c r="E16" s="72">
        <f>IF('Rolling calcs'!F9=0,0,SQRT(E15))</f>
        <v>4.1573924520064258</v>
      </c>
      <c r="F16" s="72">
        <f>IF('Rolling calcs'!F10=0,0,SQRT(F15))</f>
        <v>2.2426594926559851</v>
      </c>
      <c r="G16" s="72">
        <f>IF('Rolling calcs'!F11=0,0,SQRT(G15))</f>
        <v>0</v>
      </c>
      <c r="H16" s="72">
        <f>IF('Rolling calcs'!F12=0,0,SQRT(H15))</f>
        <v>0</v>
      </c>
      <c r="I16" t="s">
        <v>24</v>
      </c>
    </row>
    <row r="17" spans="3:14" x14ac:dyDescent="0.2">
      <c r="C17" t="s">
        <v>48</v>
      </c>
      <c r="E17" s="12">
        <f>E16*3.6</f>
        <v>14.966612827223134</v>
      </c>
      <c r="F17" s="12">
        <f>F16*3.6</f>
        <v>8.0735741735615463</v>
      </c>
      <c r="G17" s="12">
        <f>G16*3.6</f>
        <v>0</v>
      </c>
      <c r="H17" s="12">
        <f>H16*3.6</f>
        <v>0</v>
      </c>
      <c r="I17" t="s">
        <v>17</v>
      </c>
      <c r="J17" t="s">
        <v>49</v>
      </c>
    </row>
    <row r="18" spans="3:14" x14ac:dyDescent="0.2">
      <c r="C18" t="s">
        <v>50</v>
      </c>
      <c r="E18" s="17">
        <f>(9.81*(E5+F11))</f>
        <v>1.7283912000000002E-2</v>
      </c>
      <c r="F18" s="17">
        <f>9.81*(E6+F11)</f>
        <v>-1.5317987999999999E-2</v>
      </c>
      <c r="G18" s="17">
        <f>9.81*(E7+F11)</f>
        <v>-3.5036088000000007E-2</v>
      </c>
      <c r="H18" s="12">
        <f>9.81*(E8+F11)</f>
        <v>-1.5416088E-2</v>
      </c>
    </row>
    <row r="19" spans="3:14" x14ac:dyDescent="0.2">
      <c r="C19" t="s">
        <v>51</v>
      </c>
      <c r="E19" s="12">
        <f>IF(E18&lt;0.003,('Rolling calcs'!G9/E16),(E16/E18))</f>
        <v>240.53538643372087</v>
      </c>
      <c r="F19" s="12">
        <f>IF(F16=0,0,((F16-E16)/F18))</f>
        <v>124.99898546404664</v>
      </c>
      <c r="G19" s="12">
        <f>IF(G16=0,0,((G16-F16)/G18))</f>
        <v>0</v>
      </c>
      <c r="H19" s="73">
        <f>(H16-G16)/H18</f>
        <v>0</v>
      </c>
      <c r="J19" s="12">
        <f>SUM(E19:H19)</f>
        <v>365.53437189776753</v>
      </c>
    </row>
    <row r="20" spans="3:14" x14ac:dyDescent="0.2">
      <c r="C20" t="s">
        <v>52</v>
      </c>
      <c r="D20" s="15">
        <f>(($D$14*$E$19)+(0.5*$E$18*$E$19*$E$19))</f>
        <v>500</v>
      </c>
      <c r="E20" s="15">
        <f>IF(E16&gt;0,F5,D20)</f>
        <v>500</v>
      </c>
      <c r="F20" s="12">
        <f>IF(F14&lt;0,((E14/(E14+F14*-1))*'Rolling calcs'!G10),((E16*F19)+(0.5*F18*F19*F19)))</f>
        <v>400.00000000000006</v>
      </c>
      <c r="G20" s="12">
        <f>IF(G14&lt;0,((F14/(F14+G14*-1))*'Rolling calcs'!G11),((F16*G19)+(0.5*G18*G19*G19)))</f>
        <v>71.776301052788767</v>
      </c>
      <c r="H20" s="12">
        <f>IF(H14&lt;0,((G14/(G14+H14*-1))*'Rolling calcs'!G12),((G16*H19)+(0.5*H18*H19*H19)))</f>
        <v>0</v>
      </c>
      <c r="J20" s="12">
        <f>IF(F20=0,D20,SUM(E20:H20))</f>
        <v>971.77630105278877</v>
      </c>
      <c r="L20" s="10" t="s">
        <v>53</v>
      </c>
      <c r="M20">
        <f>SUM('Rolling calcs'!G9:G12)</f>
        <v>1900</v>
      </c>
      <c r="N20" t="s">
        <v>54</v>
      </c>
    </row>
    <row r="21" spans="3:14" x14ac:dyDescent="0.2">
      <c r="C21" t="s">
        <v>55</v>
      </c>
      <c r="E21" s="11">
        <f>F9*E16</f>
        <v>124721.77356019277</v>
      </c>
      <c r="F21" s="11">
        <f>F9*F16</f>
        <v>67279.784779679554</v>
      </c>
      <c r="G21" s="11">
        <f>F9*G16</f>
        <v>0</v>
      </c>
      <c r="H21" s="11">
        <f>F9*H16</f>
        <v>0</v>
      </c>
      <c r="I21" t="s">
        <v>25</v>
      </c>
      <c r="J21" t="s">
        <v>49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L167"/>
  <sheetViews>
    <sheetView topLeftCell="A13" workbookViewId="0"/>
  </sheetViews>
  <sheetFormatPr defaultRowHeight="15.75" x14ac:dyDescent="0.25"/>
  <cols>
    <col min="1" max="1" width="10.28515625" style="88" customWidth="1"/>
    <col min="2" max="256" width="9.140625" style="88"/>
    <col min="257" max="257" width="10.28515625" style="88" customWidth="1"/>
    <col min="258" max="512" width="9.140625" style="88"/>
    <col min="513" max="513" width="10.28515625" style="88" customWidth="1"/>
    <col min="514" max="768" width="9.140625" style="88"/>
    <col min="769" max="769" width="10.28515625" style="88" customWidth="1"/>
    <col min="770" max="1024" width="9.140625" style="88"/>
    <col min="1025" max="1025" width="10.28515625" style="88" customWidth="1"/>
    <col min="1026" max="1280" width="9.140625" style="88"/>
    <col min="1281" max="1281" width="10.28515625" style="88" customWidth="1"/>
    <col min="1282" max="1536" width="9.140625" style="88"/>
    <col min="1537" max="1537" width="10.28515625" style="88" customWidth="1"/>
    <col min="1538" max="1792" width="9.140625" style="88"/>
    <col min="1793" max="1793" width="10.28515625" style="88" customWidth="1"/>
    <col min="1794" max="2048" width="9.140625" style="88"/>
    <col min="2049" max="2049" width="10.28515625" style="88" customWidth="1"/>
    <col min="2050" max="2304" width="9.140625" style="88"/>
    <col min="2305" max="2305" width="10.28515625" style="88" customWidth="1"/>
    <col min="2306" max="2560" width="9.140625" style="88"/>
    <col min="2561" max="2561" width="10.28515625" style="88" customWidth="1"/>
    <col min="2562" max="2816" width="9.140625" style="88"/>
    <col min="2817" max="2817" width="10.28515625" style="88" customWidth="1"/>
    <col min="2818" max="3072" width="9.140625" style="88"/>
    <col min="3073" max="3073" width="10.28515625" style="88" customWidth="1"/>
    <col min="3074" max="3328" width="9.140625" style="88"/>
    <col min="3329" max="3329" width="10.28515625" style="88" customWidth="1"/>
    <col min="3330" max="3584" width="9.140625" style="88"/>
    <col min="3585" max="3585" width="10.28515625" style="88" customWidth="1"/>
    <col min="3586" max="3840" width="9.140625" style="88"/>
    <col min="3841" max="3841" width="10.28515625" style="88" customWidth="1"/>
    <col min="3842" max="4096" width="9.140625" style="88"/>
    <col min="4097" max="4097" width="10.28515625" style="88" customWidth="1"/>
    <col min="4098" max="4352" width="9.140625" style="88"/>
    <col min="4353" max="4353" width="10.28515625" style="88" customWidth="1"/>
    <col min="4354" max="4608" width="9.140625" style="88"/>
    <col min="4609" max="4609" width="10.28515625" style="88" customWidth="1"/>
    <col min="4610" max="4864" width="9.140625" style="88"/>
    <col min="4865" max="4865" width="10.28515625" style="88" customWidth="1"/>
    <col min="4866" max="5120" width="9.140625" style="88"/>
    <col min="5121" max="5121" width="10.28515625" style="88" customWidth="1"/>
    <col min="5122" max="5376" width="9.140625" style="88"/>
    <col min="5377" max="5377" width="10.28515625" style="88" customWidth="1"/>
    <col min="5378" max="5632" width="9.140625" style="88"/>
    <col min="5633" max="5633" width="10.28515625" style="88" customWidth="1"/>
    <col min="5634" max="5888" width="9.140625" style="88"/>
    <col min="5889" max="5889" width="10.28515625" style="88" customWidth="1"/>
    <col min="5890" max="6144" width="9.140625" style="88"/>
    <col min="6145" max="6145" width="10.28515625" style="88" customWidth="1"/>
    <col min="6146" max="6400" width="9.140625" style="88"/>
    <col min="6401" max="6401" width="10.28515625" style="88" customWidth="1"/>
    <col min="6402" max="6656" width="9.140625" style="88"/>
    <col min="6657" max="6657" width="10.28515625" style="88" customWidth="1"/>
    <col min="6658" max="6912" width="9.140625" style="88"/>
    <col min="6913" max="6913" width="10.28515625" style="88" customWidth="1"/>
    <col min="6914" max="7168" width="9.140625" style="88"/>
    <col min="7169" max="7169" width="10.28515625" style="88" customWidth="1"/>
    <col min="7170" max="7424" width="9.140625" style="88"/>
    <col min="7425" max="7425" width="10.28515625" style="88" customWidth="1"/>
    <col min="7426" max="7680" width="9.140625" style="88"/>
    <col min="7681" max="7681" width="10.28515625" style="88" customWidth="1"/>
    <col min="7682" max="7936" width="9.140625" style="88"/>
    <col min="7937" max="7937" width="10.28515625" style="88" customWidth="1"/>
    <col min="7938" max="8192" width="9.140625" style="88"/>
    <col min="8193" max="8193" width="10.28515625" style="88" customWidth="1"/>
    <col min="8194" max="8448" width="9.140625" style="88"/>
    <col min="8449" max="8449" width="10.28515625" style="88" customWidth="1"/>
    <col min="8450" max="8704" width="9.140625" style="88"/>
    <col min="8705" max="8705" width="10.28515625" style="88" customWidth="1"/>
    <col min="8706" max="8960" width="9.140625" style="88"/>
    <col min="8961" max="8961" width="10.28515625" style="88" customWidth="1"/>
    <col min="8962" max="9216" width="9.140625" style="88"/>
    <col min="9217" max="9217" width="10.28515625" style="88" customWidth="1"/>
    <col min="9218" max="9472" width="9.140625" style="88"/>
    <col min="9473" max="9473" width="10.28515625" style="88" customWidth="1"/>
    <col min="9474" max="9728" width="9.140625" style="88"/>
    <col min="9729" max="9729" width="10.28515625" style="88" customWidth="1"/>
    <col min="9730" max="9984" width="9.140625" style="88"/>
    <col min="9985" max="9985" width="10.28515625" style="88" customWidth="1"/>
    <col min="9986" max="10240" width="9.140625" style="88"/>
    <col min="10241" max="10241" width="10.28515625" style="88" customWidth="1"/>
    <col min="10242" max="10496" width="9.140625" style="88"/>
    <col min="10497" max="10497" width="10.28515625" style="88" customWidth="1"/>
    <col min="10498" max="10752" width="9.140625" style="88"/>
    <col min="10753" max="10753" width="10.28515625" style="88" customWidth="1"/>
    <col min="10754" max="11008" width="9.140625" style="88"/>
    <col min="11009" max="11009" width="10.28515625" style="88" customWidth="1"/>
    <col min="11010" max="11264" width="9.140625" style="88"/>
    <col min="11265" max="11265" width="10.28515625" style="88" customWidth="1"/>
    <col min="11266" max="11520" width="9.140625" style="88"/>
    <col min="11521" max="11521" width="10.28515625" style="88" customWidth="1"/>
    <col min="11522" max="11776" width="9.140625" style="88"/>
    <col min="11777" max="11777" width="10.28515625" style="88" customWidth="1"/>
    <col min="11778" max="12032" width="9.140625" style="88"/>
    <col min="12033" max="12033" width="10.28515625" style="88" customWidth="1"/>
    <col min="12034" max="12288" width="9.140625" style="88"/>
    <col min="12289" max="12289" width="10.28515625" style="88" customWidth="1"/>
    <col min="12290" max="12544" width="9.140625" style="88"/>
    <col min="12545" max="12545" width="10.28515625" style="88" customWidth="1"/>
    <col min="12546" max="12800" width="9.140625" style="88"/>
    <col min="12801" max="12801" width="10.28515625" style="88" customWidth="1"/>
    <col min="12802" max="13056" width="9.140625" style="88"/>
    <col min="13057" max="13057" width="10.28515625" style="88" customWidth="1"/>
    <col min="13058" max="13312" width="9.140625" style="88"/>
    <col min="13313" max="13313" width="10.28515625" style="88" customWidth="1"/>
    <col min="13314" max="13568" width="9.140625" style="88"/>
    <col min="13569" max="13569" width="10.28515625" style="88" customWidth="1"/>
    <col min="13570" max="13824" width="9.140625" style="88"/>
    <col min="13825" max="13825" width="10.28515625" style="88" customWidth="1"/>
    <col min="13826" max="14080" width="9.140625" style="88"/>
    <col min="14081" max="14081" width="10.28515625" style="88" customWidth="1"/>
    <col min="14082" max="14336" width="9.140625" style="88"/>
    <col min="14337" max="14337" width="10.28515625" style="88" customWidth="1"/>
    <col min="14338" max="14592" width="9.140625" style="88"/>
    <col min="14593" max="14593" width="10.28515625" style="88" customWidth="1"/>
    <col min="14594" max="14848" width="9.140625" style="88"/>
    <col min="14849" max="14849" width="10.28515625" style="88" customWidth="1"/>
    <col min="14850" max="15104" width="9.140625" style="88"/>
    <col min="15105" max="15105" width="10.28515625" style="88" customWidth="1"/>
    <col min="15106" max="15360" width="9.140625" style="88"/>
    <col min="15361" max="15361" width="10.28515625" style="88" customWidth="1"/>
    <col min="15362" max="15616" width="9.140625" style="88"/>
    <col min="15617" max="15617" width="10.28515625" style="88" customWidth="1"/>
    <col min="15618" max="15872" width="9.140625" style="88"/>
    <col min="15873" max="15873" width="10.28515625" style="88" customWidth="1"/>
    <col min="15874" max="16128" width="9.140625" style="88"/>
    <col min="16129" max="16129" width="10.28515625" style="88" customWidth="1"/>
    <col min="16130" max="16384" width="9.140625" style="88"/>
  </cols>
  <sheetData>
    <row r="1" spans="1:12" ht="22.5" x14ac:dyDescent="0.3">
      <c r="A1" s="87" t="s">
        <v>84</v>
      </c>
    </row>
    <row r="3" spans="1:12" x14ac:dyDescent="0.25">
      <c r="A3" s="91"/>
      <c r="B3" s="91"/>
      <c r="C3" s="91"/>
      <c r="D3" s="91"/>
      <c r="E3" s="91"/>
      <c r="F3" s="91"/>
      <c r="G3" s="91"/>
      <c r="H3" s="91"/>
      <c r="I3" s="91"/>
      <c r="J3" s="91"/>
      <c r="K3" s="91"/>
      <c r="L3" s="91"/>
    </row>
    <row r="4" spans="1:12" x14ac:dyDescent="0.25">
      <c r="A4" s="91"/>
      <c r="B4" s="91"/>
      <c r="C4" s="91"/>
      <c r="D4" s="91"/>
      <c r="E4" s="91"/>
      <c r="F4" s="91"/>
      <c r="G4" s="91"/>
      <c r="H4" s="91"/>
      <c r="I4" s="91"/>
      <c r="J4" s="91"/>
      <c r="K4" s="91"/>
      <c r="L4" s="91"/>
    </row>
    <row r="5" spans="1:12" x14ac:dyDescent="0.25">
      <c r="A5" s="91"/>
      <c r="B5" s="91"/>
      <c r="C5" s="91"/>
      <c r="D5" s="91"/>
      <c r="E5" s="91"/>
      <c r="F5" s="91"/>
      <c r="G5" s="91"/>
      <c r="H5" s="91"/>
      <c r="I5" s="91"/>
      <c r="J5" s="91"/>
      <c r="K5" s="91"/>
      <c r="L5" s="91"/>
    </row>
    <row r="6" spans="1:12" x14ac:dyDescent="0.25">
      <c r="A6" s="91"/>
      <c r="B6" s="91"/>
      <c r="C6" s="91"/>
      <c r="D6" s="91"/>
      <c r="E6" s="91"/>
      <c r="F6" s="91"/>
      <c r="G6" s="91"/>
      <c r="H6" s="91"/>
      <c r="I6" s="91"/>
      <c r="J6" s="91"/>
      <c r="K6" s="91"/>
      <c r="L6" s="91"/>
    </row>
    <row r="7" spans="1:12" x14ac:dyDescent="0.25">
      <c r="A7" s="91"/>
      <c r="B7" s="91"/>
      <c r="C7" s="91"/>
      <c r="D7" s="91"/>
      <c r="E7" s="91"/>
      <c r="F7" s="91"/>
      <c r="G7" s="91"/>
      <c r="H7" s="91"/>
      <c r="I7" s="91"/>
      <c r="J7" s="91"/>
      <c r="K7" s="91"/>
      <c r="L7" s="91"/>
    </row>
    <row r="8" spans="1:12" x14ac:dyDescent="0.25">
      <c r="A8" s="91"/>
      <c r="B8" s="91"/>
      <c r="C8" s="91"/>
      <c r="D8" s="91"/>
      <c r="E8" s="91"/>
      <c r="F8" s="91"/>
      <c r="G8" s="91"/>
      <c r="H8" s="91"/>
      <c r="I8" s="91"/>
      <c r="J8" s="91"/>
      <c r="K8" s="91"/>
      <c r="L8" s="91"/>
    </row>
    <row r="9" spans="1:12" x14ac:dyDescent="0.25">
      <c r="A9" s="91"/>
      <c r="B9" s="91"/>
      <c r="C9" s="91"/>
      <c r="D9" s="91"/>
      <c r="E9" s="91"/>
      <c r="F9" s="91"/>
      <c r="G9" s="91"/>
      <c r="H9" s="91"/>
      <c r="I9" s="91"/>
      <c r="J9" s="91"/>
      <c r="K9" s="91"/>
      <c r="L9" s="91"/>
    </row>
    <row r="10" spans="1:12" x14ac:dyDescent="0.25">
      <c r="A10" s="91"/>
      <c r="B10" s="91"/>
      <c r="C10" s="91"/>
      <c r="D10" s="91"/>
      <c r="E10" s="91"/>
      <c r="F10" s="91"/>
      <c r="G10" s="91"/>
      <c r="H10" s="91"/>
      <c r="I10" s="91"/>
      <c r="J10" s="91"/>
      <c r="K10" s="91"/>
      <c r="L10" s="91"/>
    </row>
    <row r="11" spans="1:12" x14ac:dyDescent="0.25">
      <c r="A11" s="91"/>
      <c r="B11" s="91"/>
      <c r="C11" s="91"/>
      <c r="D11" s="91"/>
      <c r="E11" s="91"/>
      <c r="F11" s="91"/>
      <c r="G11" s="91"/>
      <c r="H11" s="91"/>
      <c r="I11" s="91"/>
      <c r="J11" s="91"/>
      <c r="K11" s="91"/>
      <c r="L11" s="91"/>
    </row>
    <row r="12" spans="1:12" x14ac:dyDescent="0.25">
      <c r="A12" s="91"/>
      <c r="B12" s="91"/>
      <c r="C12" s="91"/>
      <c r="D12" s="91"/>
      <c r="E12" s="91"/>
      <c r="F12" s="91"/>
      <c r="G12" s="91"/>
      <c r="H12" s="91"/>
      <c r="I12" s="91"/>
      <c r="J12" s="91"/>
      <c r="K12" s="91"/>
      <c r="L12" s="91"/>
    </row>
    <row r="13" spans="1:12" x14ac:dyDescent="0.25">
      <c r="A13" s="91"/>
      <c r="B13" s="91"/>
      <c r="C13" s="91"/>
      <c r="D13" s="91"/>
      <c r="E13" s="91"/>
      <c r="F13" s="91"/>
      <c r="G13" s="91"/>
      <c r="H13" s="91"/>
      <c r="I13" s="91"/>
      <c r="J13" s="91"/>
      <c r="K13" s="91"/>
      <c r="L13" s="91"/>
    </row>
    <row r="14" spans="1:12" x14ac:dyDescent="0.25">
      <c r="A14" s="91"/>
      <c r="B14" s="91"/>
      <c r="C14" s="91"/>
      <c r="D14" s="91"/>
      <c r="E14" s="91"/>
      <c r="F14" s="91"/>
      <c r="G14" s="91"/>
      <c r="H14" s="91"/>
      <c r="I14" s="91"/>
      <c r="J14" s="91"/>
      <c r="K14" s="91"/>
      <c r="L14" s="91"/>
    </row>
    <row r="15" spans="1:12" x14ac:dyDescent="0.25">
      <c r="A15" s="91"/>
      <c r="B15" s="91"/>
      <c r="C15" s="91"/>
      <c r="D15" s="91"/>
      <c r="E15" s="91"/>
      <c r="F15" s="91"/>
      <c r="G15" s="91"/>
      <c r="H15" s="91"/>
      <c r="I15" s="91"/>
      <c r="J15" s="91"/>
      <c r="K15" s="91"/>
      <c r="L15" s="91"/>
    </row>
    <row r="16" spans="1:12" x14ac:dyDescent="0.25">
      <c r="A16" s="91"/>
      <c r="B16" s="91"/>
      <c r="C16" s="91"/>
      <c r="D16" s="91"/>
      <c r="E16" s="91"/>
      <c r="F16" s="91"/>
      <c r="G16" s="91"/>
      <c r="H16" s="91"/>
      <c r="I16" s="91"/>
      <c r="J16" s="91"/>
      <c r="K16" s="91"/>
      <c r="L16" s="91"/>
    </row>
    <row r="17" spans="1:12" x14ac:dyDescent="0.25">
      <c r="A17" s="91"/>
      <c r="B17" s="91"/>
      <c r="C17" s="91"/>
      <c r="D17" s="91"/>
      <c r="E17" s="91"/>
      <c r="F17" s="91"/>
      <c r="G17" s="91"/>
      <c r="H17" s="91"/>
      <c r="I17" s="91"/>
      <c r="J17" s="91"/>
      <c r="K17" s="91"/>
      <c r="L17" s="91"/>
    </row>
    <row r="18" spans="1:12" x14ac:dyDescent="0.25">
      <c r="A18" s="91"/>
      <c r="B18" s="91"/>
      <c r="C18" s="91"/>
      <c r="D18" s="91"/>
      <c r="E18" s="91"/>
      <c r="F18" s="91"/>
      <c r="G18" s="91"/>
      <c r="H18" s="91"/>
      <c r="I18" s="91"/>
      <c r="J18" s="91"/>
      <c r="K18" s="91"/>
      <c r="L18" s="91"/>
    </row>
    <row r="19" spans="1:12" x14ac:dyDescent="0.25">
      <c r="A19" s="91"/>
      <c r="B19" s="91"/>
      <c r="C19" s="91"/>
      <c r="D19" s="91"/>
      <c r="E19" s="91"/>
      <c r="F19" s="91"/>
      <c r="G19" s="91"/>
      <c r="H19" s="91"/>
      <c r="I19" s="91"/>
      <c r="J19" s="91"/>
      <c r="K19" s="91"/>
      <c r="L19" s="91"/>
    </row>
    <row r="20" spans="1:12" x14ac:dyDescent="0.25">
      <c r="A20" s="91"/>
      <c r="B20" s="91"/>
      <c r="C20" s="91"/>
      <c r="D20" s="91"/>
      <c r="E20" s="91"/>
      <c r="F20" s="91"/>
      <c r="G20" s="91"/>
      <c r="H20" s="91"/>
      <c r="I20" s="91"/>
      <c r="J20" s="91"/>
      <c r="K20" s="91"/>
      <c r="L20" s="91"/>
    </row>
    <row r="21" spans="1:12" x14ac:dyDescent="0.25">
      <c r="A21" s="91"/>
      <c r="B21" s="91"/>
      <c r="C21" s="91"/>
      <c r="D21" s="91"/>
      <c r="E21" s="91"/>
      <c r="F21" s="91"/>
      <c r="G21" s="91"/>
      <c r="H21" s="91"/>
      <c r="I21" s="91"/>
      <c r="J21" s="91"/>
      <c r="K21" s="91"/>
      <c r="L21" s="91"/>
    </row>
    <row r="22" spans="1:12" x14ac:dyDescent="0.25">
      <c r="A22" s="91"/>
      <c r="B22" s="91"/>
      <c r="C22" s="91"/>
      <c r="D22" s="91"/>
      <c r="E22" s="91"/>
      <c r="F22" s="91"/>
      <c r="G22" s="91"/>
      <c r="H22" s="91"/>
      <c r="I22" s="91"/>
      <c r="J22" s="91"/>
      <c r="K22" s="91"/>
      <c r="L22" s="91"/>
    </row>
    <row r="23" spans="1:12" x14ac:dyDescent="0.25">
      <c r="A23" s="91"/>
      <c r="B23" s="91"/>
      <c r="C23" s="91"/>
      <c r="D23" s="91"/>
      <c r="E23" s="91"/>
      <c r="F23" s="91"/>
      <c r="G23" s="91"/>
      <c r="H23" s="91"/>
      <c r="I23" s="91"/>
      <c r="J23" s="91"/>
      <c r="K23" s="91"/>
      <c r="L23" s="91"/>
    </row>
    <row r="24" spans="1:12" x14ac:dyDescent="0.25">
      <c r="A24" s="91"/>
      <c r="B24" s="91"/>
      <c r="C24" s="91"/>
      <c r="D24" s="91"/>
      <c r="E24" s="91"/>
      <c r="F24" s="91"/>
      <c r="G24" s="91"/>
      <c r="H24" s="91"/>
      <c r="I24" s="91"/>
      <c r="J24" s="91"/>
      <c r="K24" s="91"/>
      <c r="L24" s="91"/>
    </row>
    <row r="25" spans="1:12" x14ac:dyDescent="0.25">
      <c r="A25" s="91"/>
      <c r="B25" s="91"/>
      <c r="C25" s="91"/>
      <c r="D25" s="91"/>
      <c r="E25" s="91"/>
      <c r="F25" s="91"/>
      <c r="G25" s="91"/>
      <c r="H25" s="91"/>
      <c r="I25" s="91"/>
      <c r="J25" s="91"/>
      <c r="K25" s="91"/>
      <c r="L25" s="91"/>
    </row>
    <row r="26" spans="1:12" x14ac:dyDescent="0.25">
      <c r="A26" s="91"/>
      <c r="B26" s="91"/>
      <c r="C26" s="91"/>
      <c r="D26" s="91"/>
      <c r="E26" s="91"/>
      <c r="F26" s="91"/>
      <c r="G26" s="91"/>
      <c r="H26" s="91"/>
      <c r="I26" s="91"/>
      <c r="J26" s="91"/>
      <c r="K26" s="91"/>
      <c r="L26" s="91"/>
    </row>
    <row r="27" spans="1:12" x14ac:dyDescent="0.25">
      <c r="A27" s="91"/>
      <c r="B27" s="91"/>
      <c r="C27" s="91"/>
      <c r="D27" s="91"/>
      <c r="E27" s="91"/>
      <c r="F27" s="91"/>
      <c r="G27" s="91"/>
      <c r="H27" s="91"/>
      <c r="I27" s="91"/>
      <c r="J27" s="91"/>
      <c r="K27" s="91"/>
      <c r="L27" s="91"/>
    </row>
    <row r="28" spans="1:12" x14ac:dyDescent="0.25">
      <c r="A28" s="91"/>
      <c r="B28" s="91"/>
      <c r="C28" s="91"/>
      <c r="D28" s="91"/>
      <c r="E28" s="91"/>
      <c r="F28" s="91"/>
      <c r="G28" s="91"/>
      <c r="H28" s="91"/>
      <c r="I28" s="91"/>
      <c r="J28" s="91"/>
      <c r="K28" s="91"/>
      <c r="L28" s="91"/>
    </row>
    <row r="29" spans="1:12" x14ac:dyDescent="0.25">
      <c r="A29" s="91"/>
      <c r="B29" s="91"/>
      <c r="C29" s="91"/>
      <c r="D29" s="91"/>
      <c r="E29" s="91"/>
      <c r="F29" s="91"/>
      <c r="G29" s="91"/>
      <c r="H29" s="91"/>
      <c r="I29" s="91"/>
      <c r="J29" s="91"/>
      <c r="K29" s="91"/>
      <c r="L29" s="91"/>
    </row>
    <row r="30" spans="1:12" x14ac:dyDescent="0.25">
      <c r="A30" s="91"/>
      <c r="B30" s="91"/>
      <c r="C30" s="91"/>
      <c r="D30" s="91"/>
      <c r="E30" s="91"/>
      <c r="F30" s="91"/>
      <c r="G30" s="91"/>
      <c r="H30" s="91"/>
      <c r="I30" s="91"/>
      <c r="J30" s="91"/>
      <c r="K30" s="91"/>
      <c r="L30" s="91"/>
    </row>
    <row r="31" spans="1:12" x14ac:dyDescent="0.25">
      <c r="A31" s="91"/>
      <c r="B31" s="91"/>
      <c r="C31" s="91"/>
      <c r="D31" s="91"/>
      <c r="E31" s="91"/>
      <c r="F31" s="91"/>
      <c r="G31" s="91"/>
      <c r="H31" s="91"/>
      <c r="I31" s="91"/>
      <c r="J31" s="91"/>
      <c r="K31" s="91"/>
      <c r="L31" s="91"/>
    </row>
    <row r="32" spans="1:12" x14ac:dyDescent="0.25">
      <c r="A32" s="91"/>
      <c r="B32" s="91"/>
      <c r="C32" s="91"/>
      <c r="D32" s="91"/>
      <c r="E32" s="91"/>
      <c r="F32" s="91"/>
      <c r="G32" s="91"/>
      <c r="H32" s="91"/>
      <c r="I32" s="91"/>
      <c r="J32" s="91"/>
      <c r="K32" s="91"/>
      <c r="L32" s="91"/>
    </row>
    <row r="33" spans="1:12" x14ac:dyDescent="0.25">
      <c r="A33" s="91"/>
      <c r="B33" s="91"/>
      <c r="C33" s="91"/>
      <c r="D33" s="91"/>
      <c r="E33" s="91"/>
      <c r="F33" s="91"/>
      <c r="G33" s="91"/>
      <c r="H33" s="91"/>
      <c r="I33" s="91"/>
      <c r="J33" s="91"/>
      <c r="K33" s="91"/>
      <c r="L33" s="91"/>
    </row>
    <row r="34" spans="1:12" x14ac:dyDescent="0.25">
      <c r="A34" s="91"/>
      <c r="B34" s="91"/>
      <c r="C34" s="91"/>
      <c r="D34" s="91"/>
      <c r="E34" s="91"/>
      <c r="F34" s="91"/>
      <c r="G34" s="91"/>
      <c r="H34" s="91"/>
      <c r="I34" s="91"/>
      <c r="J34" s="91"/>
      <c r="K34" s="91"/>
      <c r="L34" s="91"/>
    </row>
    <row r="35" spans="1:12" x14ac:dyDescent="0.25">
      <c r="A35" s="91"/>
      <c r="B35" s="91"/>
      <c r="C35" s="91"/>
      <c r="D35" s="91"/>
      <c r="E35" s="91"/>
      <c r="F35" s="91"/>
      <c r="G35" s="91"/>
      <c r="H35" s="91"/>
      <c r="I35" s="91"/>
      <c r="J35" s="91"/>
      <c r="K35" s="91"/>
      <c r="L35" s="91"/>
    </row>
    <row r="36" spans="1:12" x14ac:dyDescent="0.25">
      <c r="A36" s="91"/>
      <c r="B36" s="91"/>
      <c r="C36" s="91"/>
      <c r="D36" s="91"/>
      <c r="E36" s="91"/>
      <c r="F36" s="91"/>
      <c r="G36" s="91"/>
      <c r="H36" s="91"/>
      <c r="I36" s="91"/>
      <c r="J36" s="91"/>
      <c r="K36" s="91"/>
      <c r="L36" s="91"/>
    </row>
    <row r="37" spans="1:12" x14ac:dyDescent="0.25">
      <c r="A37" s="91"/>
      <c r="B37" s="91"/>
      <c r="C37" s="91"/>
      <c r="D37" s="91"/>
      <c r="E37" s="91"/>
      <c r="F37" s="91"/>
      <c r="G37" s="91"/>
      <c r="H37" s="91"/>
      <c r="I37" s="91"/>
      <c r="J37" s="91"/>
      <c r="K37" s="91"/>
      <c r="L37" s="91"/>
    </row>
    <row r="38" spans="1:12" x14ac:dyDescent="0.25">
      <c r="A38" s="91"/>
      <c r="B38" s="91"/>
      <c r="C38" s="91"/>
      <c r="D38" s="91"/>
      <c r="E38" s="91"/>
      <c r="F38" s="91"/>
      <c r="G38" s="91"/>
      <c r="H38" s="91"/>
      <c r="I38" s="91"/>
      <c r="J38" s="91"/>
      <c r="K38" s="91"/>
      <c r="L38" s="91"/>
    </row>
    <row r="39" spans="1:12" x14ac:dyDescent="0.25">
      <c r="A39" s="91"/>
      <c r="B39" s="91"/>
      <c r="C39" s="91"/>
      <c r="D39" s="91"/>
      <c r="E39" s="91"/>
      <c r="F39" s="91"/>
      <c r="G39" s="91"/>
      <c r="H39" s="91"/>
      <c r="I39" s="91"/>
      <c r="J39" s="91"/>
      <c r="K39" s="91"/>
      <c r="L39" s="91"/>
    </row>
    <row r="40" spans="1:12" x14ac:dyDescent="0.25">
      <c r="A40" s="91"/>
      <c r="B40" s="91"/>
      <c r="C40" s="91"/>
      <c r="D40" s="91"/>
      <c r="E40" s="91"/>
      <c r="F40" s="91"/>
      <c r="G40" s="91"/>
      <c r="H40" s="91"/>
      <c r="I40" s="91"/>
      <c r="J40" s="91"/>
      <c r="K40" s="91"/>
      <c r="L40" s="91"/>
    </row>
    <row r="41" spans="1:12" x14ac:dyDescent="0.25">
      <c r="A41" s="91"/>
      <c r="B41" s="91"/>
      <c r="C41" s="91"/>
      <c r="D41" s="91"/>
      <c r="E41" s="91"/>
      <c r="F41" s="91"/>
      <c r="G41" s="91"/>
      <c r="H41" s="91"/>
      <c r="I41" s="91"/>
      <c r="J41" s="91"/>
      <c r="K41" s="91"/>
      <c r="L41" s="91"/>
    </row>
    <row r="42" spans="1:12" x14ac:dyDescent="0.25">
      <c r="A42" s="91"/>
      <c r="B42" s="91"/>
      <c r="C42" s="91"/>
      <c r="D42" s="91"/>
      <c r="E42" s="91"/>
      <c r="F42" s="91"/>
      <c r="G42" s="91"/>
      <c r="H42" s="91"/>
      <c r="I42" s="91"/>
      <c r="J42" s="91"/>
      <c r="K42" s="91"/>
      <c r="L42" s="91"/>
    </row>
    <row r="43" spans="1:12" x14ac:dyDescent="0.25">
      <c r="A43" s="91"/>
      <c r="B43" s="91"/>
      <c r="C43" s="91"/>
      <c r="D43" s="91"/>
      <c r="E43" s="91"/>
      <c r="F43" s="91"/>
      <c r="G43" s="91"/>
      <c r="H43" s="91"/>
      <c r="I43" s="91"/>
      <c r="J43" s="91"/>
      <c r="K43" s="91"/>
      <c r="L43" s="91"/>
    </row>
    <row r="44" spans="1:12" x14ac:dyDescent="0.25">
      <c r="A44" s="91"/>
      <c r="B44" s="91"/>
      <c r="C44" s="91"/>
      <c r="D44" s="91"/>
      <c r="E44" s="91"/>
      <c r="F44" s="91"/>
      <c r="G44" s="91"/>
      <c r="H44" s="91"/>
      <c r="I44" s="91"/>
      <c r="J44" s="91"/>
      <c r="K44" s="91"/>
      <c r="L44" s="91"/>
    </row>
    <row r="45" spans="1:12" x14ac:dyDescent="0.25">
      <c r="A45" s="91"/>
      <c r="B45" s="91"/>
      <c r="C45" s="91"/>
      <c r="D45" s="91"/>
      <c r="E45" s="91"/>
      <c r="F45" s="91"/>
      <c r="G45" s="91"/>
      <c r="H45" s="91"/>
      <c r="I45" s="91"/>
      <c r="J45" s="91"/>
      <c r="K45" s="91"/>
      <c r="L45" s="91"/>
    </row>
    <row r="46" spans="1:12" x14ac:dyDescent="0.25">
      <c r="A46" s="91"/>
      <c r="B46" s="91"/>
      <c r="C46" s="91"/>
      <c r="D46" s="91"/>
      <c r="E46" s="91"/>
      <c r="F46" s="91"/>
      <c r="G46" s="91"/>
      <c r="H46" s="91"/>
      <c r="I46" s="91"/>
      <c r="J46" s="91"/>
      <c r="K46" s="91"/>
      <c r="L46" s="91"/>
    </row>
    <row r="47" spans="1:12" x14ac:dyDescent="0.25">
      <c r="A47" s="91"/>
      <c r="B47" s="91"/>
      <c r="C47" s="91"/>
      <c r="D47" s="91"/>
      <c r="E47" s="91"/>
      <c r="F47" s="91"/>
      <c r="G47" s="91"/>
      <c r="H47" s="91"/>
      <c r="I47" s="91"/>
      <c r="J47" s="91"/>
      <c r="K47" s="91"/>
      <c r="L47" s="91"/>
    </row>
    <row r="48" spans="1:12" x14ac:dyDescent="0.25">
      <c r="A48" s="91"/>
      <c r="B48" s="91"/>
      <c r="C48" s="91"/>
      <c r="D48" s="91"/>
      <c r="E48" s="91"/>
      <c r="F48" s="91"/>
      <c r="G48" s="91"/>
      <c r="H48" s="91"/>
      <c r="I48" s="91"/>
      <c r="J48" s="91"/>
      <c r="K48" s="91"/>
      <c r="L48" s="91"/>
    </row>
    <row r="49" spans="1:12" x14ac:dyDescent="0.25">
      <c r="A49" s="91"/>
      <c r="B49" s="91"/>
      <c r="C49" s="91"/>
      <c r="D49" s="91"/>
      <c r="E49" s="91"/>
      <c r="F49" s="91"/>
      <c r="G49" s="91"/>
      <c r="H49" s="91"/>
      <c r="I49" s="91"/>
      <c r="J49" s="91"/>
      <c r="K49" s="91"/>
      <c r="L49" s="91"/>
    </row>
    <row r="50" spans="1:12" x14ac:dyDescent="0.25">
      <c r="A50" s="91"/>
      <c r="B50" s="91"/>
      <c r="C50" s="91"/>
      <c r="D50" s="91"/>
      <c r="E50" s="91"/>
      <c r="F50" s="91"/>
      <c r="G50" s="91"/>
      <c r="H50" s="91"/>
      <c r="I50" s="91"/>
      <c r="J50" s="91"/>
      <c r="K50" s="91"/>
      <c r="L50" s="91"/>
    </row>
    <row r="51" spans="1:12" x14ac:dyDescent="0.25">
      <c r="A51" s="91"/>
      <c r="B51" s="91"/>
      <c r="C51" s="91"/>
      <c r="D51" s="91"/>
      <c r="E51" s="91"/>
      <c r="F51" s="91"/>
      <c r="G51" s="91"/>
      <c r="H51" s="91"/>
      <c r="I51" s="91"/>
      <c r="J51" s="91"/>
      <c r="K51" s="91"/>
      <c r="L51" s="91"/>
    </row>
    <row r="52" spans="1:12" x14ac:dyDescent="0.25">
      <c r="A52" s="91"/>
      <c r="B52" s="91"/>
      <c r="C52" s="91"/>
      <c r="D52" s="91"/>
      <c r="E52" s="91"/>
      <c r="F52" s="91"/>
      <c r="G52" s="91"/>
      <c r="H52" s="91"/>
      <c r="I52" s="91"/>
      <c r="J52" s="91"/>
      <c r="K52" s="91"/>
      <c r="L52" s="91"/>
    </row>
    <row r="53" spans="1:12" x14ac:dyDescent="0.25">
      <c r="A53" s="91"/>
      <c r="B53" s="91"/>
      <c r="C53" s="91"/>
      <c r="D53" s="91"/>
      <c r="E53" s="91"/>
      <c r="F53" s="91"/>
      <c r="G53" s="91"/>
      <c r="H53" s="91"/>
      <c r="I53" s="91"/>
      <c r="J53" s="91"/>
      <c r="K53" s="91"/>
      <c r="L53" s="91"/>
    </row>
    <row r="54" spans="1:12" x14ac:dyDescent="0.25">
      <c r="A54" s="91"/>
      <c r="B54" s="91"/>
      <c r="C54" s="91"/>
      <c r="D54" s="91"/>
      <c r="E54" s="91"/>
      <c r="F54" s="91"/>
      <c r="G54" s="91"/>
      <c r="H54" s="91"/>
      <c r="I54" s="91"/>
      <c r="J54" s="91"/>
      <c r="K54" s="91"/>
      <c r="L54" s="91"/>
    </row>
    <row r="55" spans="1:12" x14ac:dyDescent="0.25">
      <c r="A55" s="91"/>
      <c r="B55" s="91"/>
      <c r="C55" s="91"/>
      <c r="D55" s="91"/>
      <c r="E55" s="91"/>
      <c r="F55" s="91"/>
      <c r="G55" s="91"/>
      <c r="H55" s="91"/>
      <c r="I55" s="91"/>
      <c r="J55" s="91"/>
      <c r="K55" s="91"/>
      <c r="L55" s="91"/>
    </row>
    <row r="56" spans="1:12" x14ac:dyDescent="0.25">
      <c r="A56" s="91"/>
      <c r="B56" s="91"/>
      <c r="C56" s="91"/>
      <c r="D56" s="91"/>
      <c r="E56" s="91"/>
      <c r="F56" s="91"/>
      <c r="G56" s="91"/>
      <c r="H56" s="91"/>
      <c r="I56" s="91"/>
      <c r="J56" s="91"/>
      <c r="K56" s="91"/>
      <c r="L56" s="91"/>
    </row>
    <row r="57" spans="1:12" x14ac:dyDescent="0.25">
      <c r="A57" s="91"/>
      <c r="B57" s="91"/>
      <c r="C57" s="91"/>
      <c r="D57" s="91"/>
      <c r="E57" s="91"/>
      <c r="F57" s="91"/>
      <c r="G57" s="91"/>
      <c r="H57" s="91"/>
      <c r="I57" s="91"/>
      <c r="J57" s="91"/>
      <c r="K57" s="91"/>
      <c r="L57" s="91"/>
    </row>
    <row r="58" spans="1:12" x14ac:dyDescent="0.25">
      <c r="A58" s="91"/>
      <c r="B58" s="91"/>
      <c r="C58" s="91"/>
      <c r="D58" s="91"/>
      <c r="E58" s="91"/>
      <c r="F58" s="91"/>
      <c r="G58" s="91"/>
      <c r="H58" s="91"/>
      <c r="I58" s="91"/>
      <c r="J58" s="91"/>
      <c r="K58" s="91"/>
      <c r="L58" s="91"/>
    </row>
    <row r="59" spans="1:12" x14ac:dyDescent="0.25">
      <c r="A59" s="91"/>
      <c r="B59" s="91"/>
      <c r="C59" s="91"/>
      <c r="D59" s="91"/>
      <c r="E59" s="91"/>
      <c r="F59" s="91"/>
      <c r="G59" s="91"/>
      <c r="H59" s="91"/>
      <c r="I59" s="91"/>
      <c r="J59" s="91"/>
      <c r="K59" s="91"/>
      <c r="L59" s="91"/>
    </row>
    <row r="60" spans="1:12" x14ac:dyDescent="0.25">
      <c r="A60" s="91"/>
      <c r="B60" s="91"/>
      <c r="C60" s="91"/>
      <c r="D60" s="91"/>
      <c r="E60" s="91"/>
      <c r="F60" s="91"/>
      <c r="G60" s="91"/>
      <c r="H60" s="91"/>
      <c r="I60" s="91"/>
      <c r="J60" s="91"/>
      <c r="K60" s="91"/>
      <c r="L60" s="91"/>
    </row>
    <row r="61" spans="1:12" x14ac:dyDescent="0.25">
      <c r="A61" s="91"/>
      <c r="B61" s="91"/>
      <c r="C61" s="91"/>
      <c r="D61" s="91"/>
      <c r="E61" s="91"/>
      <c r="F61" s="91"/>
      <c r="G61" s="91"/>
      <c r="H61" s="91"/>
      <c r="I61" s="91"/>
      <c r="J61" s="91"/>
      <c r="K61" s="91"/>
      <c r="L61" s="91"/>
    </row>
    <row r="62" spans="1:12" x14ac:dyDescent="0.25">
      <c r="A62" s="91"/>
      <c r="B62" s="91"/>
      <c r="C62" s="91"/>
      <c r="D62" s="91"/>
      <c r="E62" s="91"/>
      <c r="F62" s="91"/>
      <c r="G62" s="91"/>
      <c r="H62" s="91"/>
      <c r="I62" s="91"/>
      <c r="J62" s="91"/>
      <c r="K62" s="91"/>
      <c r="L62" s="91"/>
    </row>
    <row r="63" spans="1:12" x14ac:dyDescent="0.25">
      <c r="A63" s="91"/>
      <c r="B63" s="91"/>
      <c r="C63" s="91"/>
      <c r="D63" s="91"/>
      <c r="E63" s="91"/>
      <c r="F63" s="91"/>
      <c r="G63" s="91"/>
      <c r="H63" s="91"/>
      <c r="I63" s="91"/>
      <c r="J63" s="91"/>
      <c r="K63" s="91"/>
      <c r="L63" s="91"/>
    </row>
    <row r="64" spans="1:12" x14ac:dyDescent="0.25">
      <c r="A64" s="91"/>
      <c r="B64" s="91"/>
      <c r="C64" s="91"/>
      <c r="D64" s="91"/>
      <c r="E64" s="91"/>
      <c r="F64" s="91"/>
      <c r="G64" s="91"/>
      <c r="H64" s="91"/>
      <c r="I64" s="91"/>
      <c r="J64" s="91"/>
      <c r="K64" s="91"/>
      <c r="L64" s="91"/>
    </row>
    <row r="65" spans="1:12" x14ac:dyDescent="0.25">
      <c r="A65" s="91"/>
      <c r="B65" s="91"/>
      <c r="C65" s="91"/>
      <c r="D65" s="91"/>
      <c r="E65" s="91"/>
      <c r="F65" s="91"/>
      <c r="G65" s="91"/>
      <c r="H65" s="91"/>
      <c r="I65" s="91"/>
      <c r="J65" s="91"/>
      <c r="K65" s="91"/>
      <c r="L65" s="91"/>
    </row>
    <row r="66" spans="1:12" x14ac:dyDescent="0.25">
      <c r="A66" s="91"/>
      <c r="B66" s="91"/>
      <c r="C66" s="91"/>
      <c r="D66" s="91"/>
      <c r="E66" s="91"/>
      <c r="F66" s="91"/>
      <c r="G66" s="91"/>
      <c r="H66" s="91"/>
      <c r="I66" s="91"/>
      <c r="J66" s="91"/>
      <c r="K66" s="91"/>
      <c r="L66" s="91"/>
    </row>
    <row r="67" spans="1:12" x14ac:dyDescent="0.25">
      <c r="A67" s="91"/>
      <c r="B67" s="91"/>
      <c r="C67" s="91"/>
      <c r="D67" s="91"/>
      <c r="E67" s="91"/>
      <c r="F67" s="91"/>
      <c r="G67" s="91"/>
      <c r="H67" s="91"/>
      <c r="I67" s="91"/>
      <c r="J67" s="91"/>
      <c r="K67" s="91"/>
      <c r="L67" s="91"/>
    </row>
    <row r="68" spans="1:12" x14ac:dyDescent="0.25">
      <c r="A68" s="91"/>
      <c r="B68" s="91"/>
      <c r="C68" s="91"/>
      <c r="D68" s="91"/>
      <c r="E68" s="91"/>
      <c r="F68" s="91"/>
      <c r="G68" s="91"/>
      <c r="H68" s="91"/>
      <c r="I68" s="91"/>
      <c r="J68" s="91"/>
      <c r="K68" s="91"/>
      <c r="L68" s="91"/>
    </row>
    <row r="69" spans="1:12" x14ac:dyDescent="0.25">
      <c r="A69" s="91"/>
      <c r="B69" s="91"/>
      <c r="C69" s="91"/>
      <c r="D69" s="91"/>
      <c r="E69" s="91"/>
      <c r="F69" s="91"/>
      <c r="G69" s="91"/>
      <c r="H69" s="91"/>
      <c r="I69" s="91"/>
      <c r="J69" s="91"/>
      <c r="K69" s="91"/>
      <c r="L69" s="91"/>
    </row>
    <row r="70" spans="1:12" x14ac:dyDescent="0.25">
      <c r="A70" s="91"/>
      <c r="B70" s="91"/>
      <c r="C70" s="91"/>
      <c r="D70" s="91"/>
      <c r="E70" s="91"/>
      <c r="F70" s="91"/>
      <c r="G70" s="91"/>
      <c r="H70" s="91"/>
      <c r="I70" s="91"/>
      <c r="J70" s="91"/>
      <c r="K70" s="91"/>
      <c r="L70" s="91"/>
    </row>
    <row r="71" spans="1:12" x14ac:dyDescent="0.25">
      <c r="A71" s="91"/>
      <c r="B71" s="91"/>
      <c r="C71" s="91"/>
      <c r="D71" s="91"/>
      <c r="E71" s="91"/>
      <c r="F71" s="91"/>
      <c r="G71" s="91"/>
      <c r="H71" s="91"/>
      <c r="I71" s="91"/>
      <c r="J71" s="91"/>
      <c r="K71" s="91"/>
      <c r="L71" s="91"/>
    </row>
    <row r="72" spans="1:12" x14ac:dyDescent="0.25">
      <c r="A72" s="91"/>
      <c r="B72" s="91"/>
      <c r="C72" s="91"/>
      <c r="D72" s="91"/>
      <c r="E72" s="91"/>
      <c r="F72" s="91"/>
      <c r="G72" s="91"/>
      <c r="H72" s="91"/>
      <c r="I72" s="91"/>
      <c r="J72" s="91"/>
      <c r="K72" s="91"/>
      <c r="L72" s="91"/>
    </row>
    <row r="73" spans="1:12" x14ac:dyDescent="0.25">
      <c r="A73" s="91"/>
      <c r="B73" s="91"/>
      <c r="C73" s="91"/>
      <c r="D73" s="91"/>
      <c r="E73" s="91"/>
      <c r="F73" s="91"/>
      <c r="G73" s="91"/>
      <c r="H73" s="91"/>
      <c r="I73" s="91"/>
      <c r="J73" s="91"/>
      <c r="K73" s="91"/>
      <c r="L73" s="91"/>
    </row>
    <row r="74" spans="1:12" x14ac:dyDescent="0.25">
      <c r="A74" s="91"/>
      <c r="B74" s="91"/>
      <c r="C74" s="91"/>
      <c r="D74" s="91"/>
      <c r="E74" s="91"/>
      <c r="F74" s="91"/>
      <c r="G74" s="91"/>
      <c r="H74" s="91"/>
      <c r="I74" s="91"/>
      <c r="J74" s="91"/>
      <c r="K74" s="91"/>
      <c r="L74" s="91"/>
    </row>
    <row r="75" spans="1:12" x14ac:dyDescent="0.25">
      <c r="A75" s="91"/>
      <c r="B75" s="91"/>
      <c r="C75" s="91"/>
      <c r="D75" s="91"/>
      <c r="E75" s="91"/>
      <c r="F75" s="91"/>
      <c r="G75" s="91"/>
      <c r="H75" s="91"/>
      <c r="I75" s="91"/>
      <c r="J75" s="91"/>
      <c r="K75" s="91"/>
      <c r="L75" s="91"/>
    </row>
    <row r="76" spans="1:12" x14ac:dyDescent="0.25">
      <c r="A76" s="91"/>
      <c r="B76" s="91"/>
      <c r="C76" s="91"/>
      <c r="D76" s="91"/>
      <c r="E76" s="91"/>
      <c r="F76" s="91"/>
      <c r="G76" s="91"/>
      <c r="H76" s="91"/>
      <c r="I76" s="91"/>
      <c r="J76" s="91"/>
      <c r="K76" s="91"/>
      <c r="L76" s="91"/>
    </row>
    <row r="77" spans="1:12" x14ac:dyDescent="0.25">
      <c r="A77" s="91"/>
      <c r="B77" s="91"/>
      <c r="C77" s="91"/>
      <c r="D77" s="91"/>
      <c r="E77" s="91"/>
      <c r="F77" s="91"/>
      <c r="G77" s="91"/>
      <c r="H77" s="91"/>
      <c r="I77" s="91"/>
      <c r="J77" s="91"/>
      <c r="K77" s="91"/>
      <c r="L77" s="91"/>
    </row>
    <row r="78" spans="1:12" x14ac:dyDescent="0.25">
      <c r="A78" s="91"/>
      <c r="B78" s="91"/>
      <c r="C78" s="91"/>
      <c r="D78" s="91"/>
      <c r="E78" s="91"/>
      <c r="F78" s="91"/>
      <c r="G78" s="91"/>
      <c r="H78" s="91"/>
      <c r="I78" s="91"/>
      <c r="J78" s="91"/>
      <c r="K78" s="91"/>
      <c r="L78" s="91"/>
    </row>
    <row r="79" spans="1:12" x14ac:dyDescent="0.25">
      <c r="A79" s="91"/>
      <c r="B79" s="91"/>
      <c r="C79" s="91"/>
      <c r="D79" s="91"/>
      <c r="E79" s="91"/>
      <c r="F79" s="91"/>
      <c r="G79" s="91"/>
      <c r="H79" s="91"/>
      <c r="I79" s="91"/>
      <c r="J79" s="91"/>
      <c r="K79" s="91"/>
      <c r="L79" s="91"/>
    </row>
    <row r="80" spans="1:12" x14ac:dyDescent="0.25">
      <c r="A80" s="91"/>
      <c r="B80" s="91"/>
      <c r="C80" s="91"/>
      <c r="D80" s="91"/>
      <c r="E80" s="91"/>
      <c r="F80" s="91"/>
      <c r="G80" s="91"/>
      <c r="H80" s="91"/>
      <c r="I80" s="91"/>
      <c r="J80" s="91"/>
      <c r="K80" s="91"/>
      <c r="L80" s="91"/>
    </row>
    <row r="81" spans="1:12" x14ac:dyDescent="0.25">
      <c r="A81" s="91"/>
      <c r="B81" s="91"/>
      <c r="C81" s="91"/>
      <c r="D81" s="91"/>
      <c r="E81" s="91"/>
      <c r="F81" s="91"/>
      <c r="G81" s="91"/>
      <c r="H81" s="91"/>
      <c r="I81" s="91"/>
      <c r="J81" s="91"/>
      <c r="K81" s="91"/>
      <c r="L81" s="91"/>
    </row>
    <row r="82" spans="1:12" x14ac:dyDescent="0.25">
      <c r="A82" s="91"/>
      <c r="B82" s="91"/>
      <c r="C82" s="91"/>
      <c r="D82" s="91"/>
      <c r="E82" s="91"/>
      <c r="F82" s="91"/>
      <c r="G82" s="91"/>
      <c r="H82" s="91"/>
      <c r="I82" s="91"/>
      <c r="J82" s="91"/>
      <c r="K82" s="91"/>
      <c r="L82" s="91"/>
    </row>
    <row r="83" spans="1:12" x14ac:dyDescent="0.25">
      <c r="A83" s="91"/>
      <c r="B83" s="91"/>
      <c r="C83" s="91"/>
      <c r="D83" s="91"/>
      <c r="E83" s="91"/>
      <c r="F83" s="91"/>
      <c r="G83" s="91"/>
      <c r="H83" s="91"/>
      <c r="I83" s="91"/>
      <c r="J83" s="91"/>
      <c r="K83" s="91"/>
      <c r="L83" s="91"/>
    </row>
    <row r="84" spans="1:12" x14ac:dyDescent="0.25">
      <c r="A84" s="91"/>
      <c r="B84" s="91"/>
      <c r="C84" s="91"/>
      <c r="D84" s="91"/>
      <c r="E84" s="91"/>
      <c r="F84" s="91"/>
      <c r="G84" s="91"/>
      <c r="H84" s="91"/>
      <c r="I84" s="91"/>
      <c r="J84" s="91"/>
      <c r="K84" s="91"/>
      <c r="L84" s="91"/>
    </row>
    <row r="85" spans="1:12" x14ac:dyDescent="0.25">
      <c r="A85" s="91"/>
      <c r="B85" s="91"/>
      <c r="C85" s="91"/>
      <c r="D85" s="91"/>
      <c r="E85" s="91"/>
      <c r="F85" s="91"/>
      <c r="G85" s="91"/>
      <c r="H85" s="91"/>
      <c r="I85" s="91"/>
      <c r="J85" s="91"/>
      <c r="K85" s="91"/>
      <c r="L85" s="91"/>
    </row>
    <row r="86" spans="1:12" x14ac:dyDescent="0.25">
      <c r="A86" s="91"/>
      <c r="B86" s="91"/>
      <c r="C86" s="91"/>
      <c r="D86" s="91"/>
      <c r="E86" s="91"/>
      <c r="F86" s="91"/>
      <c r="G86" s="91"/>
      <c r="H86" s="91"/>
      <c r="I86" s="91"/>
      <c r="J86" s="91"/>
      <c r="K86" s="91"/>
      <c r="L86" s="91"/>
    </row>
    <row r="87" spans="1:12" x14ac:dyDescent="0.25">
      <c r="A87" s="91"/>
      <c r="B87" s="91"/>
      <c r="C87" s="91"/>
      <c r="D87" s="91"/>
      <c r="E87" s="91"/>
      <c r="F87" s="91"/>
      <c r="G87" s="91"/>
      <c r="H87" s="91"/>
      <c r="I87" s="91"/>
      <c r="J87" s="91"/>
      <c r="K87" s="91"/>
      <c r="L87" s="91"/>
    </row>
    <row r="88" spans="1:12" x14ac:dyDescent="0.25">
      <c r="A88" s="91"/>
      <c r="B88" s="91"/>
      <c r="C88" s="91"/>
      <c r="D88" s="91"/>
      <c r="E88" s="91"/>
      <c r="F88" s="91"/>
      <c r="G88" s="91"/>
      <c r="H88" s="91"/>
      <c r="I88" s="91"/>
      <c r="J88" s="91"/>
      <c r="K88" s="91"/>
      <c r="L88" s="91"/>
    </row>
    <row r="89" spans="1:12" x14ac:dyDescent="0.25">
      <c r="A89" s="91"/>
      <c r="B89" s="91"/>
      <c r="C89" s="91"/>
      <c r="D89" s="91"/>
      <c r="E89" s="91"/>
      <c r="F89" s="91"/>
      <c r="G89" s="91"/>
      <c r="H89" s="91"/>
      <c r="I89" s="91"/>
      <c r="J89" s="91"/>
      <c r="K89" s="91"/>
      <c r="L89" s="91"/>
    </row>
    <row r="90" spans="1:12" x14ac:dyDescent="0.25">
      <c r="A90" s="91"/>
      <c r="B90" s="91"/>
      <c r="C90" s="91"/>
      <c r="D90" s="91"/>
      <c r="E90" s="91"/>
      <c r="F90" s="91"/>
      <c r="G90" s="91"/>
      <c r="H90" s="91"/>
      <c r="I90" s="91"/>
      <c r="J90" s="91"/>
      <c r="K90" s="91"/>
      <c r="L90" s="91"/>
    </row>
    <row r="91" spans="1:12" x14ac:dyDescent="0.25">
      <c r="A91" s="91"/>
      <c r="B91" s="91"/>
      <c r="C91" s="91"/>
      <c r="D91" s="91"/>
      <c r="E91" s="91"/>
      <c r="F91" s="91"/>
      <c r="G91" s="91"/>
      <c r="H91" s="91"/>
      <c r="I91" s="91"/>
      <c r="J91" s="91"/>
      <c r="K91" s="91"/>
      <c r="L91" s="91"/>
    </row>
    <row r="92" spans="1:12" x14ac:dyDescent="0.25">
      <c r="A92" s="91"/>
      <c r="B92" s="91"/>
      <c r="C92" s="91"/>
      <c r="D92" s="91"/>
      <c r="E92" s="91"/>
      <c r="F92" s="91"/>
      <c r="G92" s="91"/>
      <c r="H92" s="91"/>
      <c r="I92" s="91"/>
      <c r="J92" s="91"/>
      <c r="K92" s="91"/>
      <c r="L92" s="91"/>
    </row>
    <row r="93" spans="1:12" x14ac:dyDescent="0.25">
      <c r="A93" s="91"/>
      <c r="B93" s="91"/>
      <c r="C93" s="91"/>
      <c r="D93" s="91"/>
      <c r="E93" s="91"/>
      <c r="F93" s="91"/>
      <c r="G93" s="91"/>
      <c r="H93" s="91"/>
      <c r="I93" s="91"/>
      <c r="J93" s="91"/>
      <c r="K93" s="91"/>
      <c r="L93" s="91"/>
    </row>
    <row r="94" spans="1:12" x14ac:dyDescent="0.25">
      <c r="A94" s="91"/>
      <c r="B94" s="91"/>
      <c r="C94" s="91"/>
      <c r="D94" s="91"/>
      <c r="E94" s="91"/>
      <c r="F94" s="91"/>
      <c r="G94" s="91"/>
      <c r="H94" s="91"/>
      <c r="I94" s="91"/>
      <c r="J94" s="91"/>
      <c r="K94" s="91"/>
      <c r="L94" s="91"/>
    </row>
    <row r="95" spans="1:12" x14ac:dyDescent="0.25">
      <c r="A95" s="91"/>
      <c r="B95" s="91"/>
      <c r="C95" s="91"/>
      <c r="D95" s="91"/>
      <c r="E95" s="91"/>
      <c r="F95" s="91"/>
      <c r="G95" s="91"/>
      <c r="H95" s="91"/>
      <c r="I95" s="91"/>
      <c r="J95" s="91"/>
      <c r="K95" s="91"/>
      <c r="L95" s="91"/>
    </row>
    <row r="96" spans="1:12" x14ac:dyDescent="0.25">
      <c r="A96" s="91"/>
      <c r="B96" s="91"/>
      <c r="C96" s="91"/>
      <c r="D96" s="91"/>
      <c r="E96" s="91"/>
      <c r="F96" s="91"/>
      <c r="G96" s="91"/>
      <c r="H96" s="91"/>
      <c r="I96" s="91"/>
      <c r="J96" s="91"/>
      <c r="K96" s="91"/>
      <c r="L96" s="91"/>
    </row>
    <row r="97" spans="1:12" x14ac:dyDescent="0.25">
      <c r="A97" s="91"/>
      <c r="B97" s="91"/>
      <c r="C97" s="91"/>
      <c r="D97" s="91"/>
      <c r="E97" s="91"/>
      <c r="F97" s="91"/>
      <c r="G97" s="91"/>
      <c r="H97" s="91"/>
      <c r="I97" s="91"/>
      <c r="J97" s="91"/>
      <c r="K97" s="91"/>
      <c r="L97" s="91"/>
    </row>
    <row r="98" spans="1:12" x14ac:dyDescent="0.25">
      <c r="A98" s="91"/>
      <c r="B98" s="91"/>
      <c r="C98" s="91"/>
      <c r="D98" s="91"/>
      <c r="E98" s="91"/>
      <c r="F98" s="91"/>
      <c r="G98" s="91"/>
      <c r="H98" s="91"/>
      <c r="I98" s="91"/>
      <c r="J98" s="91"/>
      <c r="K98" s="91"/>
      <c r="L98" s="91"/>
    </row>
    <row r="99" spans="1:12" x14ac:dyDescent="0.25">
      <c r="A99" s="91"/>
      <c r="B99" s="91"/>
      <c r="C99" s="91"/>
      <c r="D99" s="91"/>
      <c r="E99" s="91"/>
      <c r="F99" s="91"/>
      <c r="G99" s="91"/>
      <c r="H99" s="91"/>
      <c r="I99" s="91"/>
      <c r="J99" s="91"/>
      <c r="K99" s="91"/>
      <c r="L99" s="91"/>
    </row>
    <row r="100" spans="1:12" x14ac:dyDescent="0.25">
      <c r="A100" s="91"/>
      <c r="B100" s="91"/>
      <c r="C100" s="91"/>
      <c r="D100" s="91"/>
      <c r="E100" s="91"/>
      <c r="F100" s="91"/>
      <c r="G100" s="91"/>
      <c r="H100" s="91"/>
      <c r="I100" s="91"/>
      <c r="J100" s="91"/>
      <c r="K100" s="91"/>
      <c r="L100" s="91"/>
    </row>
    <row r="101" spans="1:12" x14ac:dyDescent="0.25">
      <c r="A101" s="91"/>
      <c r="B101" s="91"/>
      <c r="C101" s="91"/>
      <c r="D101" s="91"/>
      <c r="E101" s="91"/>
      <c r="F101" s="91"/>
      <c r="G101" s="91"/>
      <c r="H101" s="91"/>
      <c r="I101" s="91"/>
      <c r="J101" s="91"/>
      <c r="K101" s="91"/>
      <c r="L101" s="91"/>
    </row>
    <row r="102" spans="1:12" x14ac:dyDescent="0.25">
      <c r="A102" s="91"/>
      <c r="B102" s="91"/>
      <c r="C102" s="91"/>
      <c r="D102" s="91"/>
      <c r="E102" s="91"/>
      <c r="F102" s="91"/>
      <c r="G102" s="91"/>
      <c r="H102" s="91"/>
      <c r="I102" s="91"/>
      <c r="J102" s="91"/>
      <c r="K102" s="91"/>
      <c r="L102" s="91"/>
    </row>
    <row r="103" spans="1:12" x14ac:dyDescent="0.25">
      <c r="A103" s="91"/>
      <c r="B103" s="91"/>
      <c r="C103" s="91"/>
      <c r="D103" s="91"/>
      <c r="E103" s="91"/>
      <c r="F103" s="91"/>
      <c r="G103" s="91"/>
      <c r="H103" s="91"/>
      <c r="I103" s="91"/>
      <c r="J103" s="91"/>
      <c r="K103" s="91"/>
      <c r="L103" s="91"/>
    </row>
    <row r="104" spans="1:12" x14ac:dyDescent="0.25">
      <c r="A104" s="91"/>
      <c r="B104" s="91"/>
      <c r="C104" s="91"/>
      <c r="D104" s="91"/>
      <c r="E104" s="91"/>
      <c r="F104" s="91"/>
      <c r="G104" s="91"/>
      <c r="H104" s="91"/>
      <c r="I104" s="91"/>
      <c r="J104" s="91"/>
      <c r="K104" s="91"/>
      <c r="L104" s="91"/>
    </row>
    <row r="105" spans="1:12" x14ac:dyDescent="0.25">
      <c r="A105" s="91"/>
      <c r="B105" s="91"/>
      <c r="C105" s="91"/>
      <c r="D105" s="91"/>
      <c r="E105" s="91"/>
      <c r="F105" s="91"/>
      <c r="G105" s="91"/>
      <c r="H105" s="91"/>
      <c r="I105" s="91"/>
      <c r="J105" s="91"/>
      <c r="K105" s="91"/>
      <c r="L105" s="91"/>
    </row>
    <row r="106" spans="1:12" x14ac:dyDescent="0.25">
      <c r="A106" s="91"/>
      <c r="B106" s="91"/>
      <c r="C106" s="91"/>
      <c r="D106" s="91"/>
      <c r="E106" s="91"/>
      <c r="F106" s="91"/>
      <c r="G106" s="91"/>
      <c r="H106" s="91"/>
      <c r="I106" s="91"/>
      <c r="J106" s="91"/>
      <c r="K106" s="91"/>
      <c r="L106" s="91"/>
    </row>
    <row r="107" spans="1:12" x14ac:dyDescent="0.25">
      <c r="A107" s="91"/>
      <c r="B107" s="91"/>
      <c r="C107" s="91"/>
      <c r="D107" s="91"/>
      <c r="E107" s="91"/>
      <c r="F107" s="91"/>
      <c r="G107" s="91"/>
      <c r="H107" s="91"/>
      <c r="I107" s="91"/>
      <c r="J107" s="91"/>
      <c r="K107" s="91"/>
      <c r="L107" s="91"/>
    </row>
    <row r="108" spans="1:12" x14ac:dyDescent="0.25">
      <c r="A108" s="91"/>
      <c r="B108" s="91"/>
      <c r="C108" s="91"/>
      <c r="D108" s="91"/>
      <c r="E108" s="91"/>
      <c r="F108" s="91"/>
      <c r="G108" s="91"/>
      <c r="H108" s="91"/>
      <c r="I108" s="91"/>
      <c r="J108" s="91"/>
      <c r="K108" s="91"/>
      <c r="L108" s="91"/>
    </row>
    <row r="109" spans="1:12" x14ac:dyDescent="0.25">
      <c r="A109" s="91"/>
      <c r="B109" s="91"/>
      <c r="C109" s="91"/>
      <c r="D109" s="91"/>
      <c r="E109" s="91"/>
      <c r="F109" s="91"/>
      <c r="G109" s="91"/>
      <c r="H109" s="91"/>
      <c r="I109" s="91"/>
      <c r="J109" s="91"/>
      <c r="K109" s="91"/>
      <c r="L109" s="91"/>
    </row>
    <row r="110" spans="1:12" x14ac:dyDescent="0.25">
      <c r="A110" s="91"/>
      <c r="B110" s="91"/>
      <c r="C110" s="91"/>
      <c r="D110" s="91"/>
      <c r="E110" s="91"/>
      <c r="F110" s="91"/>
      <c r="G110" s="91"/>
      <c r="H110" s="91"/>
      <c r="I110" s="91"/>
      <c r="J110" s="91"/>
      <c r="K110" s="91"/>
      <c r="L110" s="91"/>
    </row>
    <row r="111" spans="1:12" x14ac:dyDescent="0.25">
      <c r="A111" s="91"/>
      <c r="B111" s="91"/>
      <c r="C111" s="91"/>
      <c r="D111" s="91"/>
      <c r="E111" s="91"/>
      <c r="F111" s="91"/>
      <c r="G111" s="91"/>
      <c r="H111" s="91"/>
      <c r="I111" s="91"/>
      <c r="J111" s="91"/>
      <c r="K111" s="91"/>
      <c r="L111" s="91"/>
    </row>
    <row r="112" spans="1:12" x14ac:dyDescent="0.25">
      <c r="A112" s="91"/>
      <c r="B112" s="91"/>
      <c r="C112" s="91"/>
      <c r="D112" s="91"/>
      <c r="E112" s="91"/>
      <c r="F112" s="91"/>
      <c r="G112" s="91"/>
      <c r="H112" s="91"/>
      <c r="I112" s="91"/>
      <c r="J112" s="91"/>
      <c r="K112" s="91"/>
      <c r="L112" s="91"/>
    </row>
    <row r="113" spans="1:12" x14ac:dyDescent="0.25">
      <c r="A113" s="91"/>
      <c r="B113" s="91"/>
      <c r="C113" s="91"/>
      <c r="D113" s="91"/>
      <c r="E113" s="91"/>
      <c r="F113" s="91"/>
      <c r="G113" s="91"/>
      <c r="H113" s="91"/>
      <c r="I113" s="91"/>
      <c r="J113" s="91"/>
      <c r="K113" s="91"/>
      <c r="L113" s="91"/>
    </row>
    <row r="114" spans="1:12" x14ac:dyDescent="0.25">
      <c r="A114" s="91"/>
      <c r="B114" s="91"/>
      <c r="C114" s="91"/>
      <c r="D114" s="91"/>
      <c r="E114" s="91"/>
      <c r="F114" s="91"/>
      <c r="G114" s="91"/>
      <c r="H114" s="91"/>
      <c r="I114" s="91"/>
      <c r="J114" s="91"/>
      <c r="K114" s="91"/>
      <c r="L114" s="91"/>
    </row>
    <row r="115" spans="1:12" x14ac:dyDescent="0.25">
      <c r="A115" s="91"/>
      <c r="B115" s="91"/>
      <c r="C115" s="91"/>
      <c r="D115" s="91"/>
      <c r="E115" s="91"/>
      <c r="F115" s="91"/>
      <c r="G115" s="91"/>
      <c r="H115" s="91"/>
      <c r="I115" s="91"/>
      <c r="J115" s="91"/>
      <c r="K115" s="91"/>
      <c r="L115" s="91"/>
    </row>
    <row r="116" spans="1:12" x14ac:dyDescent="0.25">
      <c r="A116" s="91"/>
      <c r="B116" s="91"/>
      <c r="C116" s="91"/>
      <c r="D116" s="91"/>
      <c r="E116" s="91"/>
      <c r="F116" s="91"/>
      <c r="G116" s="91"/>
      <c r="H116" s="91"/>
      <c r="I116" s="91"/>
      <c r="J116" s="91"/>
      <c r="K116" s="91"/>
      <c r="L116" s="91"/>
    </row>
    <row r="117" spans="1:12" x14ac:dyDescent="0.25">
      <c r="A117" s="91"/>
      <c r="B117" s="91"/>
      <c r="C117" s="91"/>
      <c r="D117" s="91"/>
      <c r="E117" s="91"/>
      <c r="F117" s="91"/>
      <c r="G117" s="91"/>
      <c r="H117" s="91"/>
      <c r="I117" s="91"/>
      <c r="J117" s="91"/>
      <c r="K117" s="91"/>
      <c r="L117" s="91"/>
    </row>
    <row r="118" spans="1:12" x14ac:dyDescent="0.25">
      <c r="A118" s="91"/>
      <c r="B118" s="91"/>
      <c r="C118" s="91"/>
      <c r="D118" s="91"/>
      <c r="E118" s="91"/>
      <c r="F118" s="91"/>
      <c r="G118" s="91"/>
      <c r="H118" s="91"/>
      <c r="I118" s="91"/>
      <c r="J118" s="91"/>
      <c r="K118" s="91"/>
      <c r="L118" s="91"/>
    </row>
    <row r="119" spans="1:12" x14ac:dyDescent="0.25">
      <c r="A119" s="91"/>
      <c r="B119" s="91"/>
      <c r="C119" s="91"/>
      <c r="D119" s="91"/>
      <c r="E119" s="91"/>
      <c r="F119" s="91"/>
      <c r="G119" s="91"/>
      <c r="H119" s="91"/>
      <c r="I119" s="91"/>
      <c r="J119" s="91"/>
      <c r="K119" s="91"/>
      <c r="L119" s="91"/>
    </row>
    <row r="120" spans="1:12" x14ac:dyDescent="0.25">
      <c r="A120" s="91"/>
      <c r="B120" s="91"/>
      <c r="C120" s="91"/>
      <c r="D120" s="91"/>
      <c r="E120" s="91"/>
      <c r="F120" s="91"/>
      <c r="G120" s="91"/>
      <c r="H120" s="91"/>
      <c r="I120" s="91"/>
      <c r="J120" s="91"/>
      <c r="K120" s="91"/>
      <c r="L120" s="91"/>
    </row>
    <row r="121" spans="1:12" x14ac:dyDescent="0.25">
      <c r="A121" s="91"/>
      <c r="B121" s="91"/>
      <c r="C121" s="91"/>
      <c r="D121" s="91"/>
      <c r="E121" s="91"/>
      <c r="F121" s="91"/>
      <c r="G121" s="91"/>
      <c r="H121" s="91"/>
      <c r="I121" s="91"/>
      <c r="J121" s="91"/>
      <c r="K121" s="91"/>
      <c r="L121" s="91"/>
    </row>
    <row r="122" spans="1:12" x14ac:dyDescent="0.25">
      <c r="A122" s="91"/>
      <c r="B122" s="91"/>
      <c r="C122" s="91"/>
      <c r="D122" s="91"/>
      <c r="E122" s="91"/>
      <c r="F122" s="91"/>
      <c r="G122" s="91"/>
      <c r="H122" s="91"/>
      <c r="I122" s="91"/>
      <c r="J122" s="91"/>
      <c r="K122" s="91"/>
      <c r="L122" s="91"/>
    </row>
    <row r="123" spans="1:12" x14ac:dyDescent="0.25">
      <c r="A123" s="91"/>
      <c r="B123" s="91"/>
      <c r="C123" s="91"/>
      <c r="D123" s="91"/>
      <c r="E123" s="91"/>
      <c r="F123" s="91"/>
      <c r="G123" s="91"/>
      <c r="H123" s="91"/>
      <c r="I123" s="91"/>
      <c r="J123" s="91"/>
      <c r="K123" s="91"/>
      <c r="L123" s="91"/>
    </row>
    <row r="124" spans="1:12" x14ac:dyDescent="0.25">
      <c r="A124" s="91"/>
      <c r="B124" s="91"/>
      <c r="C124" s="91"/>
      <c r="D124" s="91"/>
      <c r="E124" s="91"/>
      <c r="F124" s="91"/>
      <c r="G124" s="91"/>
      <c r="H124" s="91"/>
      <c r="I124" s="91"/>
      <c r="J124" s="91"/>
      <c r="K124" s="91"/>
      <c r="L124" s="91"/>
    </row>
    <row r="125" spans="1:12" x14ac:dyDescent="0.25">
      <c r="A125" s="91"/>
      <c r="B125" s="91"/>
      <c r="C125" s="91"/>
      <c r="D125" s="91"/>
      <c r="E125" s="91"/>
      <c r="F125" s="91"/>
      <c r="G125" s="91"/>
      <c r="H125" s="91"/>
      <c r="I125" s="91"/>
      <c r="J125" s="91"/>
      <c r="K125" s="91"/>
      <c r="L125" s="91"/>
    </row>
    <row r="126" spans="1:12" x14ac:dyDescent="0.25">
      <c r="A126" s="91"/>
      <c r="B126" s="91"/>
      <c r="C126" s="91"/>
      <c r="D126" s="91"/>
      <c r="E126" s="91"/>
      <c r="F126" s="91"/>
      <c r="G126" s="91"/>
      <c r="H126" s="91"/>
      <c r="I126" s="91"/>
      <c r="J126" s="91"/>
      <c r="K126" s="91"/>
      <c r="L126" s="91"/>
    </row>
    <row r="127" spans="1:12" x14ac:dyDescent="0.25">
      <c r="A127" s="91"/>
      <c r="B127" s="91"/>
      <c r="C127" s="91"/>
      <c r="D127" s="91"/>
      <c r="E127" s="91"/>
      <c r="F127" s="91"/>
      <c r="G127" s="91"/>
      <c r="H127" s="91"/>
      <c r="I127" s="91"/>
      <c r="J127" s="91"/>
      <c r="K127" s="91"/>
      <c r="L127" s="91"/>
    </row>
    <row r="128" spans="1:12" x14ac:dyDescent="0.25">
      <c r="A128" s="91"/>
      <c r="B128" s="91"/>
      <c r="C128" s="91"/>
      <c r="D128" s="91"/>
      <c r="E128" s="91"/>
      <c r="F128" s="91"/>
      <c r="G128" s="91"/>
      <c r="H128" s="91"/>
      <c r="I128" s="91"/>
      <c r="J128" s="91"/>
      <c r="K128" s="91"/>
      <c r="L128" s="91"/>
    </row>
    <row r="129" spans="1:12" x14ac:dyDescent="0.25">
      <c r="A129" s="91"/>
      <c r="B129" s="91"/>
      <c r="C129" s="91"/>
      <c r="D129" s="91"/>
      <c r="E129" s="91"/>
      <c r="F129" s="91"/>
      <c r="G129" s="91"/>
      <c r="H129" s="91"/>
      <c r="I129" s="91"/>
      <c r="J129" s="91"/>
      <c r="K129" s="91"/>
      <c r="L129" s="91"/>
    </row>
    <row r="130" spans="1:12" x14ac:dyDescent="0.25">
      <c r="A130" s="91"/>
      <c r="B130" s="91"/>
      <c r="C130" s="91"/>
      <c r="D130" s="91"/>
      <c r="E130" s="91"/>
      <c r="F130" s="91"/>
      <c r="G130" s="91"/>
      <c r="H130" s="91"/>
      <c r="I130" s="91"/>
      <c r="J130" s="91"/>
      <c r="K130" s="91"/>
      <c r="L130" s="91"/>
    </row>
    <row r="131" spans="1:12" x14ac:dyDescent="0.25">
      <c r="A131" s="91"/>
      <c r="B131" s="91"/>
      <c r="C131" s="91"/>
      <c r="D131" s="91"/>
      <c r="E131" s="91"/>
      <c r="F131" s="91"/>
      <c r="G131" s="91"/>
      <c r="H131" s="91"/>
      <c r="I131" s="91"/>
      <c r="J131" s="91"/>
      <c r="K131" s="91"/>
      <c r="L131" s="91"/>
    </row>
    <row r="132" spans="1:12" x14ac:dyDescent="0.25">
      <c r="A132" s="91"/>
      <c r="B132" s="91"/>
      <c r="C132" s="91"/>
      <c r="D132" s="91"/>
      <c r="E132" s="91"/>
      <c r="F132" s="91"/>
      <c r="G132" s="91"/>
      <c r="H132" s="91"/>
      <c r="I132" s="91"/>
      <c r="J132" s="91"/>
      <c r="K132" s="91"/>
      <c r="L132" s="91"/>
    </row>
    <row r="133" spans="1:12" x14ac:dyDescent="0.25">
      <c r="A133" s="91"/>
      <c r="B133" s="91"/>
      <c r="C133" s="91"/>
      <c r="D133" s="91"/>
      <c r="E133" s="91"/>
      <c r="F133" s="91"/>
      <c r="G133" s="91"/>
      <c r="H133" s="91"/>
      <c r="I133" s="91"/>
      <c r="J133" s="91"/>
      <c r="K133" s="91"/>
      <c r="L133" s="91"/>
    </row>
    <row r="134" spans="1:12" x14ac:dyDescent="0.25">
      <c r="A134" s="91"/>
      <c r="B134" s="91"/>
      <c r="C134" s="91"/>
      <c r="D134" s="91"/>
      <c r="E134" s="91"/>
      <c r="F134" s="91"/>
      <c r="G134" s="91"/>
      <c r="H134" s="91"/>
      <c r="I134" s="91"/>
      <c r="J134" s="91"/>
      <c r="K134" s="91"/>
      <c r="L134" s="91"/>
    </row>
    <row r="135" spans="1:12" x14ac:dyDescent="0.25">
      <c r="A135" s="91"/>
      <c r="B135" s="91"/>
      <c r="C135" s="91"/>
      <c r="D135" s="91"/>
      <c r="E135" s="91"/>
      <c r="F135" s="91"/>
      <c r="G135" s="91"/>
      <c r="H135" s="91"/>
      <c r="I135" s="91"/>
      <c r="J135" s="91"/>
      <c r="K135" s="91"/>
      <c r="L135" s="91"/>
    </row>
    <row r="136" spans="1:12" x14ac:dyDescent="0.25">
      <c r="A136" s="91"/>
      <c r="B136" s="91"/>
      <c r="C136" s="91"/>
      <c r="D136" s="91"/>
      <c r="E136" s="91"/>
      <c r="F136" s="91"/>
      <c r="G136" s="91"/>
      <c r="H136" s="91"/>
      <c r="I136" s="91"/>
      <c r="J136" s="91"/>
      <c r="K136" s="91"/>
      <c r="L136" s="91"/>
    </row>
    <row r="137" spans="1:12" x14ac:dyDescent="0.25">
      <c r="A137" s="91"/>
      <c r="B137" s="91"/>
      <c r="C137" s="91"/>
      <c r="D137" s="91"/>
      <c r="E137" s="91"/>
      <c r="F137" s="91"/>
      <c r="G137" s="91"/>
      <c r="H137" s="91"/>
      <c r="I137" s="91"/>
      <c r="J137" s="91"/>
      <c r="K137" s="91"/>
      <c r="L137" s="91"/>
    </row>
    <row r="138" spans="1:12" x14ac:dyDescent="0.25">
      <c r="A138" s="91"/>
      <c r="B138" s="91"/>
      <c r="C138" s="91"/>
      <c r="D138" s="91"/>
      <c r="E138" s="91"/>
      <c r="F138" s="91"/>
      <c r="G138" s="91"/>
      <c r="H138" s="91"/>
      <c r="I138" s="91"/>
      <c r="J138" s="91"/>
      <c r="K138" s="91"/>
      <c r="L138" s="91"/>
    </row>
    <row r="139" spans="1:12" x14ac:dyDescent="0.25">
      <c r="A139" s="91"/>
      <c r="B139" s="91"/>
      <c r="C139" s="91"/>
      <c r="D139" s="91"/>
      <c r="E139" s="91"/>
      <c r="F139" s="91"/>
      <c r="G139" s="91"/>
      <c r="H139" s="91"/>
      <c r="I139" s="91"/>
      <c r="J139" s="91"/>
      <c r="K139" s="91"/>
      <c r="L139" s="91"/>
    </row>
    <row r="140" spans="1:12" x14ac:dyDescent="0.25">
      <c r="A140" s="91"/>
      <c r="B140" s="91"/>
      <c r="C140" s="91"/>
      <c r="D140" s="91"/>
      <c r="E140" s="91"/>
      <c r="F140" s="91"/>
      <c r="G140" s="91"/>
      <c r="H140" s="91"/>
      <c r="I140" s="91"/>
      <c r="J140" s="91"/>
      <c r="K140" s="91"/>
      <c r="L140" s="91"/>
    </row>
    <row r="141" spans="1:12" x14ac:dyDescent="0.25">
      <c r="A141" s="91"/>
      <c r="B141" s="91"/>
      <c r="C141" s="91"/>
      <c r="D141" s="91"/>
      <c r="E141" s="91"/>
      <c r="F141" s="91"/>
      <c r="G141" s="91"/>
      <c r="H141" s="91"/>
      <c r="I141" s="91"/>
      <c r="J141" s="91"/>
      <c r="K141" s="91"/>
      <c r="L141" s="91"/>
    </row>
    <row r="142" spans="1:12" x14ac:dyDescent="0.25">
      <c r="A142" s="91"/>
      <c r="B142" s="91"/>
      <c r="C142" s="91"/>
      <c r="D142" s="91"/>
      <c r="E142" s="91"/>
      <c r="F142" s="91"/>
      <c r="G142" s="91"/>
      <c r="H142" s="91"/>
      <c r="I142" s="91"/>
      <c r="J142" s="91"/>
      <c r="K142" s="91"/>
      <c r="L142" s="91"/>
    </row>
    <row r="143" spans="1:12" x14ac:dyDescent="0.25">
      <c r="A143" s="91"/>
      <c r="B143" s="91"/>
      <c r="C143" s="91"/>
      <c r="D143" s="91"/>
      <c r="E143" s="91"/>
      <c r="F143" s="91"/>
      <c r="G143" s="91"/>
      <c r="H143" s="91"/>
      <c r="I143" s="91"/>
      <c r="J143" s="91"/>
      <c r="K143" s="91"/>
      <c r="L143" s="91"/>
    </row>
    <row r="144" spans="1:12" x14ac:dyDescent="0.25">
      <c r="A144" s="91"/>
      <c r="B144" s="91"/>
      <c r="C144" s="91"/>
      <c r="D144" s="91"/>
      <c r="E144" s="91"/>
      <c r="F144" s="91"/>
      <c r="G144" s="91"/>
      <c r="H144" s="91"/>
      <c r="I144" s="91"/>
      <c r="J144" s="91"/>
      <c r="K144" s="91"/>
      <c r="L144" s="91"/>
    </row>
    <row r="145" spans="1:12" x14ac:dyDescent="0.25">
      <c r="A145" s="91"/>
      <c r="B145" s="91"/>
      <c r="C145" s="91"/>
      <c r="D145" s="91"/>
      <c r="E145" s="91"/>
      <c r="F145" s="91"/>
      <c r="G145" s="91"/>
      <c r="H145" s="91"/>
      <c r="I145" s="91"/>
      <c r="J145" s="91"/>
      <c r="K145" s="91"/>
      <c r="L145" s="91"/>
    </row>
    <row r="146" spans="1:12" x14ac:dyDescent="0.25">
      <c r="A146" s="91"/>
      <c r="B146" s="91"/>
      <c r="C146" s="91"/>
      <c r="D146" s="91"/>
      <c r="E146" s="91"/>
      <c r="F146" s="91"/>
      <c r="G146" s="91"/>
      <c r="H146" s="91"/>
      <c r="I146" s="91"/>
      <c r="J146" s="91"/>
      <c r="K146" s="91"/>
      <c r="L146" s="91"/>
    </row>
    <row r="147" spans="1:12" x14ac:dyDescent="0.25">
      <c r="A147" s="91"/>
      <c r="B147" s="91"/>
      <c r="C147" s="91"/>
      <c r="D147" s="91"/>
      <c r="E147" s="91"/>
      <c r="F147" s="91"/>
      <c r="G147" s="91"/>
      <c r="H147" s="91"/>
      <c r="I147" s="91"/>
      <c r="J147" s="91"/>
      <c r="K147" s="91"/>
      <c r="L147" s="91"/>
    </row>
    <row r="148" spans="1:12" x14ac:dyDescent="0.25">
      <c r="A148" s="91"/>
      <c r="B148" s="91"/>
      <c r="C148" s="91"/>
      <c r="D148" s="91"/>
      <c r="E148" s="91"/>
      <c r="F148" s="91"/>
      <c r="G148" s="91"/>
      <c r="H148" s="91"/>
      <c r="I148" s="91"/>
      <c r="J148" s="91"/>
      <c r="K148" s="91"/>
      <c r="L148" s="91"/>
    </row>
    <row r="149" spans="1:12" x14ac:dyDescent="0.25">
      <c r="A149" s="91"/>
      <c r="B149" s="91"/>
      <c r="C149" s="91"/>
      <c r="D149" s="91"/>
      <c r="E149" s="91"/>
      <c r="F149" s="91"/>
      <c r="G149" s="91"/>
      <c r="H149" s="91"/>
      <c r="I149" s="91"/>
      <c r="J149" s="91"/>
      <c r="K149" s="91"/>
      <c r="L149" s="91"/>
    </row>
    <row r="150" spans="1:12" x14ac:dyDescent="0.25">
      <c r="A150" s="91"/>
      <c r="B150" s="91"/>
      <c r="C150" s="91"/>
      <c r="D150" s="91"/>
      <c r="E150" s="91"/>
      <c r="F150" s="91"/>
      <c r="G150" s="91"/>
      <c r="H150" s="91"/>
      <c r="I150" s="91"/>
      <c r="J150" s="91"/>
      <c r="K150" s="91"/>
      <c r="L150" s="91"/>
    </row>
    <row r="151" spans="1:12" x14ac:dyDescent="0.25">
      <c r="A151" s="91"/>
      <c r="B151" s="91"/>
      <c r="C151" s="91"/>
      <c r="D151" s="91"/>
      <c r="E151" s="91"/>
      <c r="F151" s="91"/>
      <c r="G151" s="91"/>
      <c r="H151" s="91"/>
      <c r="I151" s="91"/>
      <c r="J151" s="91"/>
      <c r="K151" s="91"/>
      <c r="L151" s="91"/>
    </row>
    <row r="152" spans="1:12" x14ac:dyDescent="0.25">
      <c r="A152" s="91"/>
      <c r="B152" s="91"/>
      <c r="C152" s="91"/>
      <c r="D152" s="91"/>
      <c r="E152" s="91"/>
      <c r="F152" s="91"/>
      <c r="G152" s="91"/>
      <c r="H152" s="91"/>
      <c r="I152" s="91"/>
      <c r="J152" s="91"/>
      <c r="K152" s="91"/>
      <c r="L152" s="91"/>
    </row>
    <row r="153" spans="1:12" x14ac:dyDescent="0.25">
      <c r="A153" s="91"/>
      <c r="B153" s="91"/>
      <c r="C153" s="91"/>
      <c r="D153" s="91"/>
      <c r="E153" s="91"/>
      <c r="F153" s="91"/>
      <c r="G153" s="91"/>
      <c r="H153" s="91"/>
      <c r="I153" s="91"/>
      <c r="J153" s="91"/>
      <c r="K153" s="91"/>
      <c r="L153" s="91"/>
    </row>
    <row r="154" spans="1:12" x14ac:dyDescent="0.25">
      <c r="A154" s="91"/>
      <c r="B154" s="91"/>
      <c r="C154" s="91"/>
      <c r="D154" s="91"/>
      <c r="E154" s="91"/>
      <c r="F154" s="91"/>
      <c r="G154" s="91"/>
      <c r="H154" s="91"/>
      <c r="I154" s="91"/>
      <c r="J154" s="91"/>
      <c r="K154" s="91"/>
      <c r="L154" s="91"/>
    </row>
    <row r="155" spans="1:12" x14ac:dyDescent="0.25">
      <c r="A155" s="91"/>
      <c r="B155" s="91"/>
      <c r="C155" s="91"/>
      <c r="D155" s="91"/>
      <c r="E155" s="91"/>
      <c r="F155" s="91"/>
      <c r="G155" s="91"/>
      <c r="H155" s="91"/>
      <c r="I155" s="91"/>
      <c r="J155" s="91"/>
      <c r="K155" s="91"/>
      <c r="L155" s="91"/>
    </row>
    <row r="156" spans="1:12" x14ac:dyDescent="0.25">
      <c r="A156" s="91"/>
      <c r="B156" s="91"/>
      <c r="C156" s="91"/>
      <c r="D156" s="91"/>
      <c r="E156" s="91"/>
      <c r="F156" s="91"/>
      <c r="G156" s="91"/>
      <c r="H156" s="91"/>
      <c r="I156" s="91"/>
      <c r="J156" s="91"/>
      <c r="K156" s="91"/>
      <c r="L156" s="91"/>
    </row>
    <row r="157" spans="1:12" x14ac:dyDescent="0.25">
      <c r="A157" s="91"/>
      <c r="B157" s="91"/>
      <c r="C157" s="91"/>
      <c r="D157" s="91"/>
      <c r="E157" s="91"/>
      <c r="F157" s="91"/>
      <c r="G157" s="91"/>
      <c r="H157" s="91"/>
      <c r="I157" s="91"/>
      <c r="J157" s="91"/>
      <c r="K157" s="91"/>
      <c r="L157" s="91"/>
    </row>
    <row r="158" spans="1:12" x14ac:dyDescent="0.25">
      <c r="A158" s="91"/>
      <c r="B158" s="91"/>
      <c r="C158" s="91"/>
      <c r="D158" s="91"/>
      <c r="E158" s="91"/>
      <c r="F158" s="91"/>
      <c r="G158" s="91"/>
      <c r="H158" s="91"/>
      <c r="I158" s="91"/>
      <c r="J158" s="91"/>
      <c r="K158" s="91"/>
      <c r="L158" s="91"/>
    </row>
    <row r="159" spans="1:12" x14ac:dyDescent="0.25">
      <c r="A159" s="91"/>
      <c r="B159" s="91"/>
      <c r="C159" s="91"/>
      <c r="D159" s="91"/>
      <c r="E159" s="91"/>
      <c r="F159" s="91"/>
      <c r="G159" s="91"/>
      <c r="H159" s="91"/>
      <c r="I159" s="91"/>
      <c r="J159" s="91"/>
      <c r="K159" s="91"/>
      <c r="L159" s="91"/>
    </row>
    <row r="160" spans="1:12" x14ac:dyDescent="0.25">
      <c r="A160" s="91"/>
      <c r="B160" s="91"/>
      <c r="C160" s="91"/>
      <c r="D160" s="91"/>
      <c r="E160" s="91"/>
      <c r="F160" s="91"/>
      <c r="G160" s="91"/>
      <c r="H160" s="91"/>
      <c r="I160" s="91"/>
      <c r="J160" s="91"/>
      <c r="K160" s="91"/>
      <c r="L160" s="91"/>
    </row>
    <row r="161" spans="1:12" x14ac:dyDescent="0.25">
      <c r="A161" s="91"/>
      <c r="B161" s="91"/>
      <c r="C161" s="91"/>
      <c r="D161" s="91"/>
      <c r="E161" s="91"/>
      <c r="F161" s="91"/>
      <c r="G161" s="91"/>
      <c r="H161" s="91"/>
      <c r="I161" s="91"/>
      <c r="J161" s="91"/>
      <c r="K161" s="91"/>
      <c r="L161" s="91"/>
    </row>
    <row r="162" spans="1:12" x14ac:dyDescent="0.25">
      <c r="A162" s="91"/>
      <c r="B162" s="91"/>
      <c r="C162" s="91"/>
      <c r="D162" s="91"/>
      <c r="E162" s="91"/>
      <c r="F162" s="91"/>
      <c r="G162" s="91"/>
      <c r="H162" s="91"/>
      <c r="I162" s="91"/>
      <c r="J162" s="91"/>
      <c r="K162" s="91"/>
      <c r="L162" s="91"/>
    </row>
    <row r="163" spans="1:12" x14ac:dyDescent="0.25">
      <c r="A163" s="91"/>
      <c r="B163" s="91"/>
      <c r="C163" s="91"/>
      <c r="D163" s="91"/>
      <c r="E163" s="91"/>
      <c r="F163" s="91"/>
      <c r="G163" s="91"/>
      <c r="H163" s="91"/>
      <c r="I163" s="91"/>
      <c r="J163" s="91"/>
      <c r="K163" s="91"/>
      <c r="L163" s="91"/>
    </row>
    <row r="164" spans="1:12" x14ac:dyDescent="0.25">
      <c r="A164" s="91"/>
      <c r="B164" s="91"/>
      <c r="C164" s="91"/>
      <c r="D164" s="91"/>
      <c r="E164" s="91"/>
      <c r="F164" s="91"/>
      <c r="G164" s="91"/>
      <c r="H164" s="91"/>
      <c r="I164" s="91"/>
      <c r="J164" s="91"/>
      <c r="K164" s="91"/>
      <c r="L164" s="91"/>
    </row>
    <row r="165" spans="1:12" x14ac:dyDescent="0.25">
      <c r="A165" s="91"/>
      <c r="B165" s="91"/>
      <c r="C165" s="91"/>
      <c r="D165" s="91"/>
      <c r="E165" s="91"/>
      <c r="F165" s="91"/>
      <c r="G165" s="91"/>
      <c r="H165" s="91"/>
      <c r="I165" s="91"/>
      <c r="J165" s="91"/>
      <c r="K165" s="91"/>
      <c r="L165" s="91"/>
    </row>
    <row r="166" spans="1:12" x14ac:dyDescent="0.25">
      <c r="A166" s="91"/>
      <c r="B166" s="91"/>
      <c r="C166" s="91"/>
      <c r="D166" s="91"/>
      <c r="E166" s="91"/>
      <c r="F166" s="91"/>
      <c r="G166" s="91"/>
      <c r="H166" s="91"/>
      <c r="I166" s="91"/>
      <c r="J166" s="91"/>
      <c r="K166" s="91"/>
      <c r="L166" s="91"/>
    </row>
    <row r="167" spans="1:12" x14ac:dyDescent="0.25">
      <c r="A167" s="91"/>
      <c r="B167" s="91"/>
      <c r="C167" s="91"/>
      <c r="D167" s="91"/>
      <c r="E167" s="91"/>
      <c r="F167" s="91"/>
      <c r="G167" s="91"/>
      <c r="H167" s="91"/>
      <c r="I167" s="91"/>
      <c r="J167" s="91"/>
      <c r="K167" s="91"/>
      <c r="L167" s="91"/>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I20"/>
  <sheetViews>
    <sheetView showGridLines="0" workbookViewId="0">
      <selection activeCell="L17" sqref="L17"/>
    </sheetView>
  </sheetViews>
  <sheetFormatPr defaultRowHeight="15.75" x14ac:dyDescent="0.25"/>
  <cols>
    <col min="1" max="8" width="9.140625" style="88"/>
    <col min="9" max="9" width="12.140625" style="88" customWidth="1"/>
    <col min="10" max="264" width="9.140625" style="88"/>
    <col min="265" max="265" width="12.140625" style="88" customWidth="1"/>
    <col min="266" max="520" width="9.140625" style="88"/>
    <col min="521" max="521" width="12.140625" style="88" customWidth="1"/>
    <col min="522" max="776" width="9.140625" style="88"/>
    <col min="777" max="777" width="12.140625" style="88" customWidth="1"/>
    <col min="778" max="1032" width="9.140625" style="88"/>
    <col min="1033" max="1033" width="12.140625" style="88" customWidth="1"/>
    <col min="1034" max="1288" width="9.140625" style="88"/>
    <col min="1289" max="1289" width="12.140625" style="88" customWidth="1"/>
    <col min="1290" max="1544" width="9.140625" style="88"/>
    <col min="1545" max="1545" width="12.140625" style="88" customWidth="1"/>
    <col min="1546" max="1800" width="9.140625" style="88"/>
    <col min="1801" max="1801" width="12.140625" style="88" customWidth="1"/>
    <col min="1802" max="2056" width="9.140625" style="88"/>
    <col min="2057" max="2057" width="12.140625" style="88" customWidth="1"/>
    <col min="2058" max="2312" width="9.140625" style="88"/>
    <col min="2313" max="2313" width="12.140625" style="88" customWidth="1"/>
    <col min="2314" max="2568" width="9.140625" style="88"/>
    <col min="2569" max="2569" width="12.140625" style="88" customWidth="1"/>
    <col min="2570" max="2824" width="9.140625" style="88"/>
    <col min="2825" max="2825" width="12.140625" style="88" customWidth="1"/>
    <col min="2826" max="3080" width="9.140625" style="88"/>
    <col min="3081" max="3081" width="12.140625" style="88" customWidth="1"/>
    <col min="3082" max="3336" width="9.140625" style="88"/>
    <col min="3337" max="3337" width="12.140625" style="88" customWidth="1"/>
    <col min="3338" max="3592" width="9.140625" style="88"/>
    <col min="3593" max="3593" width="12.140625" style="88" customWidth="1"/>
    <col min="3594" max="3848" width="9.140625" style="88"/>
    <col min="3849" max="3849" width="12.140625" style="88" customWidth="1"/>
    <col min="3850" max="4104" width="9.140625" style="88"/>
    <col min="4105" max="4105" width="12.140625" style="88" customWidth="1"/>
    <col min="4106" max="4360" width="9.140625" style="88"/>
    <col min="4361" max="4361" width="12.140625" style="88" customWidth="1"/>
    <col min="4362" max="4616" width="9.140625" style="88"/>
    <col min="4617" max="4617" width="12.140625" style="88" customWidth="1"/>
    <col min="4618" max="4872" width="9.140625" style="88"/>
    <col min="4873" max="4873" width="12.140625" style="88" customWidth="1"/>
    <col min="4874" max="5128" width="9.140625" style="88"/>
    <col min="5129" max="5129" width="12.140625" style="88" customWidth="1"/>
    <col min="5130" max="5384" width="9.140625" style="88"/>
    <col min="5385" max="5385" width="12.140625" style="88" customWidth="1"/>
    <col min="5386" max="5640" width="9.140625" style="88"/>
    <col min="5641" max="5641" width="12.140625" style="88" customWidth="1"/>
    <col min="5642" max="5896" width="9.140625" style="88"/>
    <col min="5897" max="5897" width="12.140625" style="88" customWidth="1"/>
    <col min="5898" max="6152" width="9.140625" style="88"/>
    <col min="6153" max="6153" width="12.140625" style="88" customWidth="1"/>
    <col min="6154" max="6408" width="9.140625" style="88"/>
    <col min="6409" max="6409" width="12.140625" style="88" customWidth="1"/>
    <col min="6410" max="6664" width="9.140625" style="88"/>
    <col min="6665" max="6665" width="12.140625" style="88" customWidth="1"/>
    <col min="6666" max="6920" width="9.140625" style="88"/>
    <col min="6921" max="6921" width="12.140625" style="88" customWidth="1"/>
    <col min="6922" max="7176" width="9.140625" style="88"/>
    <col min="7177" max="7177" width="12.140625" style="88" customWidth="1"/>
    <col min="7178" max="7432" width="9.140625" style="88"/>
    <col min="7433" max="7433" width="12.140625" style="88" customWidth="1"/>
    <col min="7434" max="7688" width="9.140625" style="88"/>
    <col min="7689" max="7689" width="12.140625" style="88" customWidth="1"/>
    <col min="7690" max="7944" width="9.140625" style="88"/>
    <col min="7945" max="7945" width="12.140625" style="88" customWidth="1"/>
    <col min="7946" max="8200" width="9.140625" style="88"/>
    <col min="8201" max="8201" width="12.140625" style="88" customWidth="1"/>
    <col min="8202" max="8456" width="9.140625" style="88"/>
    <col min="8457" max="8457" width="12.140625" style="88" customWidth="1"/>
    <col min="8458" max="8712" width="9.140625" style="88"/>
    <col min="8713" max="8713" width="12.140625" style="88" customWidth="1"/>
    <col min="8714" max="8968" width="9.140625" style="88"/>
    <col min="8969" max="8969" width="12.140625" style="88" customWidth="1"/>
    <col min="8970" max="9224" width="9.140625" style="88"/>
    <col min="9225" max="9225" width="12.140625" style="88" customWidth="1"/>
    <col min="9226" max="9480" width="9.140625" style="88"/>
    <col min="9481" max="9481" width="12.140625" style="88" customWidth="1"/>
    <col min="9482" max="9736" width="9.140625" style="88"/>
    <col min="9737" max="9737" width="12.140625" style="88" customWidth="1"/>
    <col min="9738" max="9992" width="9.140625" style="88"/>
    <col min="9993" max="9993" width="12.140625" style="88" customWidth="1"/>
    <col min="9994" max="10248" width="9.140625" style="88"/>
    <col min="10249" max="10249" width="12.140625" style="88" customWidth="1"/>
    <col min="10250" max="10504" width="9.140625" style="88"/>
    <col min="10505" max="10505" width="12.140625" style="88" customWidth="1"/>
    <col min="10506" max="10760" width="9.140625" style="88"/>
    <col min="10761" max="10761" width="12.140625" style="88" customWidth="1"/>
    <col min="10762" max="11016" width="9.140625" style="88"/>
    <col min="11017" max="11017" width="12.140625" style="88" customWidth="1"/>
    <col min="11018" max="11272" width="9.140625" style="88"/>
    <col min="11273" max="11273" width="12.140625" style="88" customWidth="1"/>
    <col min="11274" max="11528" width="9.140625" style="88"/>
    <col min="11529" max="11529" width="12.140625" style="88" customWidth="1"/>
    <col min="11530" max="11784" width="9.140625" style="88"/>
    <col min="11785" max="11785" width="12.140625" style="88" customWidth="1"/>
    <col min="11786" max="12040" width="9.140625" style="88"/>
    <col min="12041" max="12041" width="12.140625" style="88" customWidth="1"/>
    <col min="12042" max="12296" width="9.140625" style="88"/>
    <col min="12297" max="12297" width="12.140625" style="88" customWidth="1"/>
    <col min="12298" max="12552" width="9.140625" style="88"/>
    <col min="12553" max="12553" width="12.140625" style="88" customWidth="1"/>
    <col min="12554" max="12808" width="9.140625" style="88"/>
    <col min="12809" max="12809" width="12.140625" style="88" customWidth="1"/>
    <col min="12810" max="13064" width="9.140625" style="88"/>
    <col min="13065" max="13065" width="12.140625" style="88" customWidth="1"/>
    <col min="13066" max="13320" width="9.140625" style="88"/>
    <col min="13321" max="13321" width="12.140625" style="88" customWidth="1"/>
    <col min="13322" max="13576" width="9.140625" style="88"/>
    <col min="13577" max="13577" width="12.140625" style="88" customWidth="1"/>
    <col min="13578" max="13832" width="9.140625" style="88"/>
    <col min="13833" max="13833" width="12.140625" style="88" customWidth="1"/>
    <col min="13834" max="14088" width="9.140625" style="88"/>
    <col min="14089" max="14089" width="12.140625" style="88" customWidth="1"/>
    <col min="14090" max="14344" width="9.140625" style="88"/>
    <col min="14345" max="14345" width="12.140625" style="88" customWidth="1"/>
    <col min="14346" max="14600" width="9.140625" style="88"/>
    <col min="14601" max="14601" width="12.140625" style="88" customWidth="1"/>
    <col min="14602" max="14856" width="9.140625" style="88"/>
    <col min="14857" max="14857" width="12.140625" style="88" customWidth="1"/>
    <col min="14858" max="15112" width="9.140625" style="88"/>
    <col min="15113" max="15113" width="12.140625" style="88" customWidth="1"/>
    <col min="15114" max="15368" width="9.140625" style="88"/>
    <col min="15369" max="15369" width="12.140625" style="88" customWidth="1"/>
    <col min="15370" max="15624" width="9.140625" style="88"/>
    <col min="15625" max="15625" width="12.140625" style="88" customWidth="1"/>
    <col min="15626" max="15880" width="9.140625" style="88"/>
    <col min="15881" max="15881" width="12.140625" style="88" customWidth="1"/>
    <col min="15882" max="16136" width="9.140625" style="88"/>
    <col min="16137" max="16137" width="12.140625" style="88" customWidth="1"/>
    <col min="16138" max="16384" width="9.140625" style="88"/>
  </cols>
  <sheetData>
    <row r="1" spans="1:9" ht="30" x14ac:dyDescent="0.4">
      <c r="A1" s="89" t="s">
        <v>86</v>
      </c>
    </row>
    <row r="3" spans="1:9" x14ac:dyDescent="0.25">
      <c r="A3" s="91"/>
      <c r="B3" s="91"/>
      <c r="C3" s="91"/>
      <c r="D3" s="91"/>
      <c r="E3" s="91"/>
      <c r="F3" s="91"/>
      <c r="G3" s="91"/>
      <c r="H3" s="91"/>
      <c r="I3" s="90"/>
    </row>
    <row r="4" spans="1:9" x14ac:dyDescent="0.25">
      <c r="A4" s="91"/>
      <c r="B4" s="91"/>
      <c r="C4" s="91"/>
      <c r="D4" s="91"/>
      <c r="E4" s="91"/>
      <c r="F4" s="91"/>
      <c r="G4" s="91"/>
      <c r="H4" s="91"/>
    </row>
    <row r="5" spans="1:9" x14ac:dyDescent="0.25">
      <c r="A5" s="91"/>
      <c r="B5" s="91"/>
      <c r="C5" s="91"/>
      <c r="D5" s="91"/>
      <c r="E5" s="91"/>
      <c r="F5" s="91"/>
      <c r="G5" s="91"/>
      <c r="H5" s="91"/>
      <c r="I5" s="90"/>
    </row>
    <row r="6" spans="1:9" x14ac:dyDescent="0.25">
      <c r="A6" s="91"/>
      <c r="B6" s="91"/>
      <c r="C6" s="91"/>
      <c r="D6" s="91"/>
      <c r="E6" s="91"/>
      <c r="F6" s="91"/>
      <c r="G6" s="91"/>
      <c r="H6" s="91"/>
    </row>
    <row r="7" spans="1:9" x14ac:dyDescent="0.25">
      <c r="A7" s="91"/>
      <c r="B7" s="91"/>
      <c r="C7" s="91"/>
      <c r="D7" s="91"/>
      <c r="E7" s="91"/>
      <c r="F7" s="91"/>
      <c r="G7" s="91"/>
      <c r="H7" s="91"/>
    </row>
    <row r="8" spans="1:9" x14ac:dyDescent="0.25">
      <c r="A8" s="91"/>
      <c r="B8" s="91"/>
      <c r="C8" s="91"/>
      <c r="D8" s="91"/>
      <c r="E8" s="91"/>
      <c r="F8" s="91"/>
      <c r="G8" s="91"/>
      <c r="H8" s="91"/>
    </row>
    <row r="9" spans="1:9" x14ac:dyDescent="0.25">
      <c r="A9" s="91"/>
      <c r="B9" s="91"/>
      <c r="C9" s="91"/>
      <c r="D9" s="91"/>
      <c r="E9" s="91"/>
      <c r="F9" s="91"/>
      <c r="G9" s="91"/>
      <c r="H9" s="91"/>
    </row>
    <row r="10" spans="1:9" x14ac:dyDescent="0.25">
      <c r="A10" s="91"/>
      <c r="B10" s="91"/>
      <c r="C10" s="91"/>
      <c r="D10" s="91"/>
      <c r="E10" s="91"/>
      <c r="F10" s="91"/>
      <c r="G10" s="91"/>
      <c r="H10" s="91"/>
    </row>
    <row r="11" spans="1:9" x14ac:dyDescent="0.25">
      <c r="A11" s="91"/>
      <c r="B11" s="91"/>
      <c r="C11" s="91"/>
      <c r="D11" s="91"/>
      <c r="E11" s="91"/>
      <c r="F11" s="91"/>
      <c r="G11" s="91"/>
      <c r="H11" s="91"/>
    </row>
    <row r="12" spans="1:9" x14ac:dyDescent="0.25">
      <c r="A12" s="91"/>
      <c r="B12" s="91"/>
      <c r="C12" s="91"/>
      <c r="D12" s="91"/>
      <c r="E12" s="91"/>
      <c r="F12" s="91"/>
      <c r="G12" s="91"/>
      <c r="H12" s="91"/>
    </row>
    <row r="13" spans="1:9" x14ac:dyDescent="0.25">
      <c r="A13" s="91"/>
      <c r="B13" s="91"/>
      <c r="C13" s="91"/>
      <c r="D13" s="91"/>
      <c r="E13" s="91"/>
      <c r="F13" s="91"/>
      <c r="G13" s="91"/>
      <c r="H13" s="91"/>
    </row>
    <row r="14" spans="1:9" x14ac:dyDescent="0.25">
      <c r="A14" s="91"/>
      <c r="B14" s="91"/>
      <c r="C14" s="91"/>
      <c r="D14" s="91"/>
      <c r="E14" s="91"/>
      <c r="F14" s="91"/>
      <c r="G14" s="91"/>
      <c r="H14" s="91"/>
    </row>
    <row r="15" spans="1:9" x14ac:dyDescent="0.25">
      <c r="A15" s="91"/>
      <c r="B15" s="91"/>
      <c r="C15" s="91"/>
      <c r="D15" s="91"/>
      <c r="E15" s="91"/>
      <c r="F15" s="91"/>
      <c r="G15" s="91"/>
      <c r="H15" s="91"/>
    </row>
    <row r="16" spans="1:9" x14ac:dyDescent="0.25">
      <c r="A16" s="91"/>
      <c r="B16" s="91"/>
      <c r="C16" s="91"/>
      <c r="D16" s="91"/>
      <c r="E16" s="91"/>
      <c r="F16" s="91"/>
      <c r="G16" s="91"/>
      <c r="H16" s="91"/>
    </row>
    <row r="17" spans="1:8" x14ac:dyDescent="0.25">
      <c r="A17" s="91"/>
      <c r="B17" s="91"/>
      <c r="C17" s="91"/>
      <c r="D17" s="91"/>
      <c r="E17" s="91"/>
      <c r="F17" s="91"/>
      <c r="G17" s="91"/>
      <c r="H17" s="91"/>
    </row>
    <row r="18" spans="1:8" x14ac:dyDescent="0.25">
      <c r="A18" s="91"/>
      <c r="B18" s="91"/>
      <c r="C18" s="91"/>
      <c r="D18" s="91"/>
      <c r="E18" s="91"/>
      <c r="F18" s="91"/>
      <c r="G18" s="91"/>
      <c r="H18" s="91"/>
    </row>
    <row r="19" spans="1:8" x14ac:dyDescent="0.25">
      <c r="A19" s="91"/>
      <c r="B19" s="91"/>
      <c r="C19" s="91"/>
      <c r="D19" s="91"/>
      <c r="E19" s="91"/>
      <c r="F19" s="91"/>
      <c r="G19" s="91"/>
      <c r="H19" s="91"/>
    </row>
    <row r="20" spans="1:8" x14ac:dyDescent="0.25">
      <c r="A20" s="91"/>
      <c r="B20" s="91"/>
      <c r="C20" s="91"/>
      <c r="D20" s="91"/>
      <c r="E20" s="91"/>
      <c r="F20" s="91"/>
      <c r="G20" s="91"/>
      <c r="H20" s="91"/>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Rolling calcs</vt:lpstr>
      <vt:lpstr>Calculations</vt:lpstr>
      <vt:lpstr>Variable Gradient Explanation</vt:lpstr>
      <vt:lpstr>Versions</vt:lpstr>
      <vt:lpstr>'Rolling calcs'!Print_Area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ESI0605T-01</dc:title>
  <dc:creator>Max</dc:creator>
  <cp:keywords>ESI0605T-01</cp:keywords>
  <cp:lastModifiedBy>Standards</cp:lastModifiedBy>
  <cp:lastPrinted>2016-12-19T23:03:15Z</cp:lastPrinted>
  <dcterms:created xsi:type="dcterms:W3CDTF">2012-08-22T01:31:49Z</dcterms:created>
  <dcterms:modified xsi:type="dcterms:W3CDTF">2022-11-10T04:07:45Z</dcterms:modified>
</cp:coreProperties>
</file>